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EAMS\Community Health\Community Health Promotion\Healthy Community Design\HIA (Health Impact Assessment)\CoP Pew Grant\Working Groups\Meetings\Repository of Tools\"/>
    </mc:Choice>
  </mc:AlternateContent>
  <bookViews>
    <workbookView xWindow="0" yWindow="0" windowWidth="28800" windowHeight="12135" tabRatio="762"/>
  </bookViews>
  <sheets>
    <sheet name="Instructions" sheetId="11" r:id="rId1"/>
    <sheet name="EXAMPLE HIA Budget Worksheet " sheetId="2" r:id="rId2"/>
    <sheet name="BLANK HIA Budget Worksheet" sheetId="12" r:id="rId3"/>
    <sheet name="Personnel" sheetId="7" r:id="rId4"/>
    <sheet name="Consultants - Contractors" sheetId="9" r:id="rId5"/>
    <sheet name="Supplies" sheetId="6" r:id="rId6"/>
    <sheet name="Travel" sheetId="5" r:id="rId7"/>
    <sheet name="Stakeholder Engagement" sheetId="4" r:id="rId8"/>
    <sheet name="Indirect Costs" sheetId="10" r:id="rId9"/>
  </sheets>
  <definedNames>
    <definedName name="OLE_LINK1" localSheetId="0">Instructions!$A$1</definedName>
    <definedName name="OLE_LINK2" localSheetId="0">Instructions!$A$20</definedName>
    <definedName name="OLE_LINK3" localSheetId="0">Instructions!$A$46</definedName>
    <definedName name="OLE_LINK4" localSheetId="0">Instructions!$A$68</definedName>
  </definedNames>
  <calcPr calcId="152511"/>
</workbook>
</file>

<file path=xl/calcChain.xml><?xml version="1.0" encoding="utf-8"?>
<calcChain xmlns="http://schemas.openxmlformats.org/spreadsheetml/2006/main">
  <c r="L31" i="12" l="1"/>
  <c r="G29" i="12"/>
  <c r="G26" i="12"/>
  <c r="J30" i="12" s="1"/>
  <c r="L25" i="12"/>
  <c r="I23" i="12"/>
  <c r="I21" i="12"/>
  <c r="J24" i="12" s="1"/>
  <c r="L19" i="12"/>
  <c r="L14" i="12"/>
  <c r="F12" i="12"/>
  <c r="G12" i="12" s="1"/>
  <c r="G10" i="12"/>
  <c r="G9" i="12"/>
  <c r="F9" i="12"/>
  <c r="B34" i="12" s="1"/>
  <c r="D34" i="12" s="1"/>
  <c r="L8" i="12"/>
  <c r="G6" i="12"/>
  <c r="G5" i="12"/>
  <c r="G4" i="12"/>
  <c r="L3" i="12"/>
  <c r="K37" i="12"/>
  <c r="F7" i="12"/>
  <c r="B33" i="12" s="1"/>
  <c r="D33" i="12" s="1"/>
  <c r="J35" i="12" s="1"/>
  <c r="G3" i="12"/>
  <c r="J13" i="12" l="1"/>
  <c r="G7" i="12"/>
  <c r="J7" i="12"/>
  <c r="J37" i="12" s="1"/>
  <c r="L37" i="12" s="1"/>
  <c r="G10" i="2"/>
  <c r="K14" i="2" l="1"/>
  <c r="K8" i="2"/>
  <c r="F7" i="9"/>
  <c r="F6" i="9"/>
  <c r="D7" i="7"/>
  <c r="F7" i="7" s="1"/>
  <c r="K3" i="2" s="1"/>
  <c r="D6" i="7"/>
  <c r="K37" i="2" l="1"/>
  <c r="G29" i="2"/>
  <c r="G26" i="2"/>
  <c r="F9" i="2"/>
  <c r="B5" i="10" s="1"/>
  <c r="D5" i="10" s="1"/>
  <c r="F6" i="2"/>
  <c r="F5" i="2"/>
  <c r="F4" i="2"/>
  <c r="F3" i="2"/>
  <c r="D6" i="2"/>
  <c r="G6" i="2" s="1"/>
  <c r="D5" i="2"/>
  <c r="G5" i="2" s="1"/>
  <c r="D4" i="2"/>
  <c r="G4" i="2" s="1"/>
  <c r="D3" i="2"/>
  <c r="G3" i="2" s="1"/>
  <c r="I23" i="2"/>
  <c r="I21" i="2"/>
  <c r="I4" i="5"/>
  <c r="I6" i="5"/>
  <c r="J3" i="5" l="1"/>
  <c r="J24" i="2"/>
  <c r="L19" i="2" s="1"/>
  <c r="J30" i="2"/>
  <c r="L25" i="2"/>
  <c r="F7" i="2"/>
  <c r="B33" i="2" s="1"/>
  <c r="D33" i="2" s="1"/>
  <c r="B34" i="2"/>
  <c r="D34" i="2" s="1"/>
  <c r="G7" i="2"/>
  <c r="J7" i="2"/>
  <c r="L3" i="2" s="1"/>
  <c r="B4" i="10"/>
  <c r="D4" i="10" s="1"/>
  <c r="J2" i="10" s="1"/>
  <c r="F15" i="6"/>
  <c r="I15" i="6" s="1"/>
  <c r="B17" i="2" s="1"/>
  <c r="F14" i="6"/>
  <c r="F13" i="6"/>
  <c r="F12" i="6"/>
  <c r="F11" i="6"/>
  <c r="F10" i="6"/>
  <c r="F9" i="6"/>
  <c r="F8" i="6"/>
  <c r="F6" i="6"/>
  <c r="F5" i="6"/>
  <c r="F4" i="6"/>
  <c r="F3" i="9"/>
  <c r="J2" i="9" s="1"/>
  <c r="D3" i="9"/>
  <c r="F6" i="7"/>
  <c r="D5" i="7"/>
  <c r="F5" i="7" s="1"/>
  <c r="D4" i="7"/>
  <c r="F4" i="7" s="1"/>
  <c r="D3" i="7"/>
  <c r="F3" i="7" s="1"/>
  <c r="J35" i="2" l="1"/>
  <c r="L31" i="2" s="1"/>
  <c r="I3" i="6"/>
  <c r="B15" i="2" s="1"/>
  <c r="I7" i="6"/>
  <c r="B16" i="2" s="1"/>
  <c r="J2" i="7"/>
  <c r="J2" i="6" l="1"/>
  <c r="J18" i="2" s="1"/>
  <c r="L14" i="2" s="1"/>
  <c r="D9" i="2" l="1"/>
  <c r="G9" i="2" s="1"/>
  <c r="F12" i="2"/>
  <c r="G12" i="2" s="1"/>
  <c r="J13" i="2" l="1"/>
  <c r="L8" i="2"/>
  <c r="J37" i="2" l="1"/>
  <c r="L37" i="2" s="1"/>
</calcChain>
</file>

<file path=xl/comments1.xml><?xml version="1.0" encoding="utf-8"?>
<comments xmlns="http://schemas.openxmlformats.org/spreadsheetml/2006/main">
  <authors>
    <author>Newman, Barbara</author>
    <author>James E. Dills</author>
    <author>bnewman</author>
  </authors>
  <commentList>
    <comment ref="B2" authorId="0" shapeId="0">
      <text>
        <r>
          <rPr>
            <b/>
            <sz val="9"/>
            <color indexed="81"/>
            <rFont val="Tahoma"/>
            <family val="2"/>
          </rPr>
          <t>Newman, Barbara:</t>
        </r>
        <r>
          <rPr>
            <sz val="9"/>
            <color indexed="81"/>
            <rFont val="Tahoma"/>
            <family val="2"/>
          </rPr>
          <t xml:space="preserve">
Annual Salaries</t>
        </r>
      </text>
    </comment>
    <comment ref="E2" authorId="0" shapeId="0">
      <text>
        <r>
          <rPr>
            <b/>
            <sz val="9"/>
            <color indexed="81"/>
            <rFont val="Tahoma"/>
            <family val="2"/>
          </rPr>
          <t>Newman, Barbara:</t>
        </r>
        <r>
          <rPr>
            <sz val="9"/>
            <color indexed="81"/>
            <rFont val="Tahoma"/>
            <family val="2"/>
          </rPr>
          <t xml:space="preserve">
Based on Full Time Equivalent
</t>
        </r>
      </text>
    </comment>
    <comment ref="F2" authorId="0" shapeId="0">
      <text>
        <r>
          <rPr>
            <b/>
            <sz val="9"/>
            <color indexed="81"/>
            <rFont val="Tahoma"/>
            <family val="2"/>
          </rPr>
          <t>Newman, Barbara:</t>
        </r>
        <r>
          <rPr>
            <sz val="9"/>
            <color indexed="81"/>
            <rFont val="Tahoma"/>
            <family val="2"/>
          </rPr>
          <t xml:space="preserve">
Calculation=(Annual Salary + Fringe) X % FTE
</t>
        </r>
      </text>
    </comment>
    <comment ref="J2" authorId="0" shapeId="0">
      <text>
        <r>
          <rPr>
            <b/>
            <sz val="9"/>
            <color indexed="81"/>
            <rFont val="Tahoma"/>
            <family val="2"/>
          </rPr>
          <t>Newman, Barbara:</t>
        </r>
        <r>
          <rPr>
            <sz val="9"/>
            <color indexed="81"/>
            <rFont val="Tahoma"/>
            <family val="2"/>
          </rPr>
          <t xml:space="preserve">
Sub-group totals </t>
        </r>
      </text>
    </comment>
    <comment ref="K2" authorId="0" shapeId="0">
      <text>
        <r>
          <rPr>
            <b/>
            <sz val="9"/>
            <color indexed="81"/>
            <rFont val="Tahoma"/>
            <family val="2"/>
          </rPr>
          <t>Newman, Barbara:</t>
        </r>
        <r>
          <rPr>
            <sz val="9"/>
            <color indexed="81"/>
            <rFont val="Tahoma"/>
            <family val="2"/>
          </rPr>
          <t xml:space="preserve">
Calculate the same as budgeted items</t>
        </r>
      </text>
    </comment>
    <comment ref="J7" authorId="0" shapeId="0">
      <text>
        <r>
          <rPr>
            <b/>
            <sz val="9"/>
            <color indexed="81"/>
            <rFont val="Tahoma"/>
            <family val="2"/>
          </rPr>
          <t>Newman, Barbara:</t>
        </r>
        <r>
          <rPr>
            <sz val="9"/>
            <color indexed="81"/>
            <rFont val="Tahoma"/>
            <family val="2"/>
          </rPr>
          <t xml:space="preserve">
Total of all personnel salaries</t>
        </r>
      </text>
    </comment>
    <comment ref="J13" authorId="0" shapeId="0">
      <text>
        <r>
          <rPr>
            <b/>
            <sz val="9"/>
            <color indexed="81"/>
            <rFont val="Tahoma"/>
            <family val="2"/>
          </rPr>
          <t>Newman, Barbara:</t>
        </r>
        <r>
          <rPr>
            <sz val="9"/>
            <color indexed="81"/>
            <rFont val="Tahoma"/>
            <family val="2"/>
          </rPr>
          <t xml:space="preserve">
Total all consultant costs</t>
        </r>
      </text>
    </comment>
    <comment ref="A14" authorId="1" shapeId="0">
      <text>
        <r>
          <rPr>
            <b/>
            <sz val="9"/>
            <color indexed="81"/>
            <rFont val="Tahoma"/>
            <charset val="1"/>
          </rPr>
          <t>James E. Dills:</t>
        </r>
        <r>
          <rPr>
            <sz val="9"/>
            <color indexed="81"/>
            <rFont val="Tahoma"/>
            <charset val="1"/>
          </rPr>
          <t xml:space="preserve">
Might want to include "food" in here? We have to include that under meeting supplies/materials in our budget justifications in order to have snacks or anything like that for meetings etc.</t>
        </r>
      </text>
    </comment>
    <comment ref="J18" authorId="0" shapeId="0">
      <text>
        <r>
          <rPr>
            <b/>
            <sz val="9"/>
            <color indexed="81"/>
            <rFont val="Tahoma"/>
            <family val="2"/>
          </rPr>
          <t>Newman, Barbara:</t>
        </r>
        <r>
          <rPr>
            <sz val="9"/>
            <color indexed="81"/>
            <rFont val="Tahoma"/>
            <family val="2"/>
          </rPr>
          <t xml:space="preserve">
This may include general consumables and printing costs.  Note some printing and other supplies may be included in Stakeholder Engagement</t>
        </r>
      </text>
    </comment>
    <comment ref="J24" authorId="2" shapeId="0">
      <text>
        <r>
          <rPr>
            <b/>
            <sz val="9"/>
            <color indexed="81"/>
            <rFont val="Tahoma"/>
            <family val="2"/>
          </rPr>
          <t>bnewman:</t>
        </r>
        <r>
          <rPr>
            <sz val="9"/>
            <color indexed="81"/>
            <rFont val="Tahoma"/>
            <family val="2"/>
          </rPr>
          <t xml:space="preserve">
Calculations are in detail on Travel tab</t>
        </r>
      </text>
    </comment>
    <comment ref="A25" authorId="1" shapeId="0">
      <text>
        <r>
          <rPr>
            <b/>
            <sz val="9"/>
            <color indexed="81"/>
            <rFont val="Tahoma"/>
            <charset val="1"/>
          </rPr>
          <t>James E. Dills:</t>
        </r>
        <r>
          <rPr>
            <sz val="9"/>
            <color indexed="81"/>
            <rFont val="Tahoma"/>
            <charset val="1"/>
          </rPr>
          <t xml:space="preserve">
This sort of gets at my comment above about food. Maybe this section is more broadly "Stakeholder Engagement" . . . Maybe then have all the detailed lists from SOPHIA as another sheet. I.e. "See tab 2 for detailed budgeting of stakeholder engagement activities."</t>
        </r>
      </text>
    </comment>
    <comment ref="J35" authorId="2" shapeId="0">
      <text>
        <r>
          <rPr>
            <b/>
            <sz val="9"/>
            <color indexed="81"/>
            <rFont val="Tahoma"/>
            <family val="2"/>
          </rPr>
          <t>bnewman:</t>
        </r>
        <r>
          <rPr>
            <sz val="9"/>
            <color indexed="81"/>
            <rFont val="Tahoma"/>
            <family val="2"/>
          </rPr>
          <t xml:space="preserve">
Indirect rate X Total personnel salaries</t>
        </r>
      </text>
    </comment>
    <comment ref="J37" authorId="2" shapeId="0">
      <text>
        <r>
          <rPr>
            <sz val="9"/>
            <color indexed="81"/>
            <rFont val="Tahoma"/>
            <family val="2"/>
          </rPr>
          <t xml:space="preserve">Newman, Barbara:
Grand total of all sub-totals </t>
        </r>
      </text>
    </comment>
    <comment ref="K37" authorId="2" shapeId="0">
      <text>
        <r>
          <rPr>
            <sz val="9"/>
            <color indexed="81"/>
            <rFont val="Tahoma"/>
            <family val="2"/>
          </rPr>
          <t xml:space="preserve">Newman, Barbara:
Grand total of all sub-totals </t>
        </r>
      </text>
    </comment>
  </commentList>
</comments>
</file>

<file path=xl/comments2.xml><?xml version="1.0" encoding="utf-8"?>
<comments xmlns="http://schemas.openxmlformats.org/spreadsheetml/2006/main">
  <authors>
    <author>Newman, Barbara</author>
    <author>James E. Dills</author>
    <author>bnewman</author>
  </authors>
  <commentList>
    <comment ref="B2" authorId="0" shapeId="0">
      <text>
        <r>
          <rPr>
            <b/>
            <sz val="9"/>
            <color indexed="81"/>
            <rFont val="Tahoma"/>
            <family val="2"/>
          </rPr>
          <t>Newman, Barbara:</t>
        </r>
        <r>
          <rPr>
            <sz val="9"/>
            <color indexed="81"/>
            <rFont val="Tahoma"/>
            <family val="2"/>
          </rPr>
          <t xml:space="preserve">
Annual Salaries</t>
        </r>
      </text>
    </comment>
    <comment ref="E2" authorId="0" shapeId="0">
      <text>
        <r>
          <rPr>
            <b/>
            <sz val="9"/>
            <color indexed="81"/>
            <rFont val="Tahoma"/>
            <family val="2"/>
          </rPr>
          <t>Newman, Barbara:</t>
        </r>
        <r>
          <rPr>
            <sz val="9"/>
            <color indexed="81"/>
            <rFont val="Tahoma"/>
            <family val="2"/>
          </rPr>
          <t xml:space="preserve">
Based on Full Time Equivalent
</t>
        </r>
      </text>
    </comment>
    <comment ref="F2" authorId="0" shapeId="0">
      <text>
        <r>
          <rPr>
            <b/>
            <sz val="9"/>
            <color indexed="81"/>
            <rFont val="Tahoma"/>
            <family val="2"/>
          </rPr>
          <t>Newman, Barbara:</t>
        </r>
        <r>
          <rPr>
            <sz val="9"/>
            <color indexed="81"/>
            <rFont val="Tahoma"/>
            <family val="2"/>
          </rPr>
          <t xml:space="preserve">
Calculation=(Annual Salary + Fringe) X % FTE
</t>
        </r>
      </text>
    </comment>
    <comment ref="J2" authorId="0" shapeId="0">
      <text>
        <r>
          <rPr>
            <b/>
            <sz val="9"/>
            <color indexed="81"/>
            <rFont val="Tahoma"/>
            <family val="2"/>
          </rPr>
          <t>Newman, Barbara:</t>
        </r>
        <r>
          <rPr>
            <sz val="9"/>
            <color indexed="81"/>
            <rFont val="Tahoma"/>
            <family val="2"/>
          </rPr>
          <t xml:space="preserve">
Sub-group totals </t>
        </r>
      </text>
    </comment>
    <comment ref="K2" authorId="0" shapeId="0">
      <text>
        <r>
          <rPr>
            <b/>
            <sz val="9"/>
            <color indexed="81"/>
            <rFont val="Tahoma"/>
            <family val="2"/>
          </rPr>
          <t>Newman, Barbara:</t>
        </r>
        <r>
          <rPr>
            <sz val="9"/>
            <color indexed="81"/>
            <rFont val="Tahoma"/>
            <family val="2"/>
          </rPr>
          <t xml:space="preserve">
Calculate the same as budgeted items</t>
        </r>
      </text>
    </comment>
    <comment ref="J7" authorId="0" shapeId="0">
      <text>
        <r>
          <rPr>
            <b/>
            <sz val="9"/>
            <color indexed="81"/>
            <rFont val="Tahoma"/>
            <family val="2"/>
          </rPr>
          <t>Newman, Barbara:</t>
        </r>
        <r>
          <rPr>
            <sz val="9"/>
            <color indexed="81"/>
            <rFont val="Tahoma"/>
            <family val="2"/>
          </rPr>
          <t xml:space="preserve">
Total of all personnel salaries</t>
        </r>
      </text>
    </comment>
    <comment ref="J13" authorId="0" shapeId="0">
      <text>
        <r>
          <rPr>
            <b/>
            <sz val="9"/>
            <color indexed="81"/>
            <rFont val="Tahoma"/>
            <family val="2"/>
          </rPr>
          <t>Newman, Barbara:</t>
        </r>
        <r>
          <rPr>
            <sz val="9"/>
            <color indexed="81"/>
            <rFont val="Tahoma"/>
            <family val="2"/>
          </rPr>
          <t xml:space="preserve">
Total all consultant costs</t>
        </r>
      </text>
    </comment>
    <comment ref="A14" authorId="1" shapeId="0">
      <text>
        <r>
          <rPr>
            <b/>
            <sz val="9"/>
            <color indexed="81"/>
            <rFont val="Tahoma"/>
            <charset val="1"/>
          </rPr>
          <t>James E. Dills:</t>
        </r>
        <r>
          <rPr>
            <sz val="9"/>
            <color indexed="81"/>
            <rFont val="Tahoma"/>
            <charset val="1"/>
          </rPr>
          <t xml:space="preserve">
Might want to include "food" in here? We have to include that under meeting supplies/materials in our budget justifications in order to have snacks or anything like that for meetings etc.</t>
        </r>
      </text>
    </comment>
    <comment ref="J18" authorId="0" shapeId="0">
      <text>
        <r>
          <rPr>
            <b/>
            <sz val="9"/>
            <color indexed="81"/>
            <rFont val="Tahoma"/>
            <family val="2"/>
          </rPr>
          <t>Newman, Barbara:</t>
        </r>
        <r>
          <rPr>
            <sz val="9"/>
            <color indexed="81"/>
            <rFont val="Tahoma"/>
            <family val="2"/>
          </rPr>
          <t xml:space="preserve">
This may include general consumables and printing costs.  Note some printing and other supplies may be included in Stakeholder Engagement</t>
        </r>
      </text>
    </comment>
    <comment ref="J24" authorId="2" shapeId="0">
      <text>
        <r>
          <rPr>
            <b/>
            <sz val="9"/>
            <color indexed="81"/>
            <rFont val="Tahoma"/>
            <family val="2"/>
          </rPr>
          <t>bnewman:</t>
        </r>
        <r>
          <rPr>
            <sz val="9"/>
            <color indexed="81"/>
            <rFont val="Tahoma"/>
            <family val="2"/>
          </rPr>
          <t xml:space="preserve">
Calculations are in detail on Travel tab</t>
        </r>
      </text>
    </comment>
    <comment ref="A25" authorId="1" shapeId="0">
      <text>
        <r>
          <rPr>
            <b/>
            <sz val="9"/>
            <color indexed="81"/>
            <rFont val="Tahoma"/>
            <charset val="1"/>
          </rPr>
          <t>James E. Dills:</t>
        </r>
        <r>
          <rPr>
            <sz val="9"/>
            <color indexed="81"/>
            <rFont val="Tahoma"/>
            <charset val="1"/>
          </rPr>
          <t xml:space="preserve">
This sort of gets at my comment above about food. Maybe this section is more broadly "Stakeholder Engagement" . . . Maybe then have all the detailed lists from SOPHIA as another sheet. I.e. "See tab 2 for detailed budgeting of stakeholder engagement activities."</t>
        </r>
      </text>
    </comment>
    <comment ref="J35" authorId="2" shapeId="0">
      <text>
        <r>
          <rPr>
            <b/>
            <sz val="9"/>
            <color indexed="81"/>
            <rFont val="Tahoma"/>
            <family val="2"/>
          </rPr>
          <t>bnewman:</t>
        </r>
        <r>
          <rPr>
            <sz val="9"/>
            <color indexed="81"/>
            <rFont val="Tahoma"/>
            <family val="2"/>
          </rPr>
          <t xml:space="preserve">
Indirect rate X Total personnel salaries</t>
        </r>
      </text>
    </comment>
    <comment ref="J37" authorId="2" shapeId="0">
      <text>
        <r>
          <rPr>
            <sz val="9"/>
            <color indexed="81"/>
            <rFont val="Tahoma"/>
            <family val="2"/>
          </rPr>
          <t xml:space="preserve">Newman, Barbara:
Grand total of all sub-totals </t>
        </r>
      </text>
    </comment>
    <comment ref="K37" authorId="2" shapeId="0">
      <text>
        <r>
          <rPr>
            <sz val="9"/>
            <color indexed="81"/>
            <rFont val="Tahoma"/>
            <family val="2"/>
          </rPr>
          <t xml:space="preserve">Newman, Barbara:
Grand total of all sub-totals </t>
        </r>
      </text>
    </comment>
  </commentList>
</comments>
</file>

<file path=xl/comments3.xml><?xml version="1.0" encoding="utf-8"?>
<comments xmlns="http://schemas.openxmlformats.org/spreadsheetml/2006/main">
  <authors>
    <author>Newman, Barbara</author>
  </authors>
  <commentList>
    <comment ref="C3" authorId="0" shapeId="0">
      <text>
        <r>
          <rPr>
            <b/>
            <sz val="9"/>
            <color indexed="81"/>
            <rFont val="Tahoma"/>
            <family val="2"/>
          </rPr>
          <t>Newman, Barbara:</t>
        </r>
        <r>
          <rPr>
            <sz val="9"/>
            <color indexed="81"/>
            <rFont val="Tahoma"/>
            <family val="2"/>
          </rPr>
          <t xml:space="preserve">
Determine Fringe Rate for your agency</t>
        </r>
      </text>
    </comment>
    <comment ref="E3" authorId="0" shapeId="0">
      <text>
        <r>
          <rPr>
            <b/>
            <sz val="9"/>
            <color indexed="81"/>
            <rFont val="Tahoma"/>
            <family val="2"/>
          </rPr>
          <t>Newman, Barbara:</t>
        </r>
        <r>
          <rPr>
            <sz val="9"/>
            <color indexed="81"/>
            <rFont val="Tahoma"/>
            <family val="2"/>
          </rPr>
          <t xml:space="preserve">
The ratio units are FTE units or equivalent employees working full-time. In other words, one FTE is equivalent to one employee working full-time.
Read more: http://www.businessdictionary.com/definition/full-time-equivalent-FTE.html#ixzz497pAukcX
</t>
        </r>
      </text>
    </comment>
    <comment ref="F7" authorId="0" shapeId="0">
      <text>
        <r>
          <rPr>
            <b/>
            <sz val="9"/>
            <color indexed="81"/>
            <rFont val="Tahoma"/>
            <family val="2"/>
          </rPr>
          <t>Newman, Barbara:</t>
        </r>
        <r>
          <rPr>
            <sz val="9"/>
            <color indexed="81"/>
            <rFont val="Tahoma"/>
            <family val="2"/>
          </rPr>
          <t xml:space="preserve">
Input on Inkind Column
Not calculated in Sub Group Total.</t>
        </r>
      </text>
    </comment>
  </commentList>
</comments>
</file>

<file path=xl/comments4.xml><?xml version="1.0" encoding="utf-8"?>
<comments xmlns="http://schemas.openxmlformats.org/spreadsheetml/2006/main">
  <authors>
    <author>Newman, Barbara</author>
  </authors>
  <commentList>
    <comment ref="B4" authorId="0" shapeId="0">
      <text>
        <r>
          <rPr>
            <b/>
            <sz val="9"/>
            <color indexed="81"/>
            <rFont val="Tahoma"/>
            <family val="2"/>
          </rPr>
          <t>Newman, Barbara:</t>
        </r>
        <r>
          <rPr>
            <sz val="9"/>
            <color indexed="81"/>
            <rFont val="Tahoma"/>
            <family val="2"/>
          </rPr>
          <t xml:space="preserve">
Set amount negotiated with contractor.  A contract is usually used to secure a set cost. </t>
        </r>
      </text>
    </comment>
    <comment ref="C6" authorId="0" shapeId="0">
      <text>
        <r>
          <rPr>
            <b/>
            <sz val="9"/>
            <color indexed="81"/>
            <rFont val="Tahoma"/>
            <family val="2"/>
          </rPr>
          <t>Newman, Barbara:</t>
        </r>
        <r>
          <rPr>
            <sz val="9"/>
            <color indexed="81"/>
            <rFont val="Tahoma"/>
            <family val="2"/>
          </rPr>
          <t xml:space="preserve">
Negotiated hourly rate  </t>
        </r>
      </text>
    </comment>
  </commentList>
</comments>
</file>

<file path=xl/comments5.xml><?xml version="1.0" encoding="utf-8"?>
<comments xmlns="http://schemas.openxmlformats.org/spreadsheetml/2006/main">
  <authors>
    <author>Newman, Barbara</author>
  </authors>
  <commentList>
    <comment ref="J2" authorId="0" shapeId="0">
      <text>
        <r>
          <rPr>
            <b/>
            <sz val="9"/>
            <color indexed="81"/>
            <rFont val="Tahoma"/>
            <family val="2"/>
          </rPr>
          <t>Newman, Barbara:</t>
        </r>
        <r>
          <rPr>
            <sz val="9"/>
            <color indexed="81"/>
            <rFont val="Tahoma"/>
            <family val="2"/>
          </rPr>
          <t xml:space="preserve">
Total all supplies</t>
        </r>
      </text>
    </comment>
    <comment ref="I3" authorId="0" shapeId="0">
      <text>
        <r>
          <rPr>
            <b/>
            <sz val="9"/>
            <color indexed="81"/>
            <rFont val="Tahoma"/>
            <family val="2"/>
          </rPr>
          <t>Newman, Barbara:</t>
        </r>
        <r>
          <rPr>
            <sz val="9"/>
            <color indexed="81"/>
            <rFont val="Tahoma"/>
            <family val="2"/>
          </rPr>
          <t xml:space="preserve">
Total of all Educational Materials </t>
        </r>
      </text>
    </comment>
  </commentList>
</comments>
</file>

<file path=xl/sharedStrings.xml><?xml version="1.0" encoding="utf-8"?>
<sst xmlns="http://schemas.openxmlformats.org/spreadsheetml/2006/main" count="247" uniqueCount="115">
  <si>
    <t>Amount Requested</t>
  </si>
  <si>
    <t>Total</t>
  </si>
  <si>
    <t>Clerical Admin. Support</t>
  </si>
  <si>
    <t>A. Personnel</t>
  </si>
  <si>
    <t>E. Supplies</t>
  </si>
  <si>
    <t>Project Director</t>
  </si>
  <si>
    <t>General Office Supplies</t>
  </si>
  <si>
    <t>Printing Costs</t>
  </si>
  <si>
    <t>Year 1</t>
  </si>
  <si>
    <t>Educational Materials</t>
  </si>
  <si>
    <t>Personnel</t>
  </si>
  <si>
    <t>Grantee Meeting/Unknown</t>
  </si>
  <si>
    <t>Conference</t>
  </si>
  <si>
    <t>Sub Group Totals</t>
  </si>
  <si>
    <t xml:space="preserve">  -  Venue rental</t>
  </si>
  <si>
    <t xml:space="preserve">  - Travel costs </t>
  </si>
  <si>
    <t xml:space="preserve">  -  Travel costs </t>
  </si>
  <si>
    <t xml:space="preserve">  -  Equipment (audio recording device)</t>
  </si>
  <si>
    <t xml:space="preserve">  -  Communication for interviews</t>
  </si>
  <si>
    <t xml:space="preserve">  -                        conference line</t>
  </si>
  <si>
    <t xml:space="preserve">  4.  SURVEYS</t>
  </si>
  <si>
    <t xml:space="preserve">  3.  INTERVIEWS</t>
  </si>
  <si>
    <t xml:space="preserve">  2.  FOCUS GROUPS:</t>
  </si>
  <si>
    <t xml:space="preserve"> 1.  MEETINGS:</t>
  </si>
  <si>
    <t xml:space="preserve">  -  Equipment</t>
  </si>
  <si>
    <t xml:space="preserve">  -  Communication</t>
  </si>
  <si>
    <t xml:space="preserve">  -                  online survey platforms</t>
  </si>
  <si>
    <t># of Units</t>
  </si>
  <si>
    <t>Paper</t>
  </si>
  <si>
    <t>Tape</t>
  </si>
  <si>
    <t>Pens/Pencils</t>
  </si>
  <si>
    <t>Ink/Toner</t>
  </si>
  <si>
    <t>Sticky Notes</t>
  </si>
  <si>
    <t>Glue</t>
  </si>
  <si>
    <t>USB Flash Drive</t>
  </si>
  <si>
    <t>Flip Charts</t>
  </si>
  <si>
    <t>Markers</t>
  </si>
  <si>
    <t>Tripods</t>
  </si>
  <si>
    <t>Indirect Costs</t>
  </si>
  <si>
    <t>Fringe Rate</t>
  </si>
  <si>
    <t>Fringe Benefits</t>
  </si>
  <si>
    <t>Travel (out of State)</t>
  </si>
  <si>
    <t>In-State-Travel</t>
  </si>
  <si>
    <t xml:space="preserve">D. Travel </t>
  </si>
  <si>
    <t>Personnel (Salary)</t>
  </si>
  <si>
    <t>B. Consultant/Contractors Costs</t>
  </si>
  <si>
    <t>Other Personnel (Hourly)</t>
  </si>
  <si>
    <t>Indirect Rate</t>
  </si>
  <si>
    <t>Agency Personnel</t>
  </si>
  <si>
    <t>Contractor Personnel</t>
  </si>
  <si>
    <t>FTE</t>
  </si>
  <si>
    <t>Fringe Benefits Amt.</t>
  </si>
  <si>
    <t>Hourly Rate</t>
  </si>
  <si>
    <t>Hours Worked</t>
  </si>
  <si>
    <t>Unit Cost Examples</t>
  </si>
  <si>
    <t>Category Totals</t>
  </si>
  <si>
    <t># of Persons</t>
  </si>
  <si>
    <t>Days</t>
  </si>
  <si>
    <t>Per Diem</t>
  </si>
  <si>
    <t>Registration</t>
  </si>
  <si>
    <t>Commercial Transportation</t>
  </si>
  <si>
    <t>Mileage</t>
  </si>
  <si>
    <t>Miles</t>
  </si>
  <si>
    <t>Lodging Cost/Day</t>
  </si>
  <si>
    <t>Sub-Totals</t>
  </si>
  <si>
    <t>Salary Requested</t>
  </si>
  <si>
    <t>Salaries</t>
  </si>
  <si>
    <t xml:space="preserve"> Totals</t>
  </si>
  <si>
    <t xml:space="preserve"> -  Venue rental</t>
  </si>
  <si>
    <t xml:space="preserve">  - AV and technology</t>
  </si>
  <si>
    <t xml:space="preserve">  - Communication:</t>
  </si>
  <si>
    <t xml:space="preserve">  - Food and beverage</t>
  </si>
  <si>
    <t xml:space="preserve">  - Phone or webinar costs</t>
  </si>
  <si>
    <t xml:space="preserve">  - Language translation/interpretation</t>
  </si>
  <si>
    <t xml:space="preserve">  -  Food and beverage</t>
  </si>
  <si>
    <t xml:space="preserve">  - Transcription/recording</t>
  </si>
  <si>
    <t xml:space="preserve">  -  AV and technology</t>
  </si>
  <si>
    <t xml:space="preserve">  - Incentives for participating</t>
  </si>
  <si>
    <t>Totals</t>
  </si>
  <si>
    <t>Grand Total</t>
  </si>
  <si>
    <t>Grand Totals</t>
  </si>
  <si>
    <t>In-kind Contributions</t>
  </si>
  <si>
    <t>In-Kind Consulting</t>
  </si>
  <si>
    <t>HIA Budget Worksheet - EXAMPLE</t>
  </si>
  <si>
    <t>YEAR 1</t>
  </si>
  <si>
    <t>Salary</t>
  </si>
  <si>
    <t>TOTAL Amount Requested</t>
  </si>
  <si>
    <t>Contractor (Set Amount)</t>
  </si>
  <si>
    <t>Consultant (Salary)</t>
  </si>
  <si>
    <t>Consultant (Hourly)</t>
  </si>
  <si>
    <t>Salary or Set Amt</t>
  </si>
  <si>
    <t>n/a</t>
  </si>
  <si>
    <t>Communication &amp; Outreach Materials</t>
  </si>
  <si>
    <t>Transportation (airline tickets, vehicle mileage, etc)</t>
  </si>
  <si>
    <t>1. PERSONNEL</t>
  </si>
  <si>
    <t>2. CONSULTANTS / CONTRACTORS</t>
  </si>
  <si>
    <t>3. SUPPLIES</t>
  </si>
  <si>
    <t>4. TRAVEL</t>
  </si>
  <si>
    <t>5.  STAKEHOLDER ENGAGEMENT</t>
  </si>
  <si>
    <t xml:space="preserve">  1.  Meetings</t>
  </si>
  <si>
    <t xml:space="preserve">  2.  Focus Groups</t>
  </si>
  <si>
    <t xml:space="preserve">  3.  Interviews</t>
  </si>
  <si>
    <t xml:space="preserve">  4.  Surveys</t>
  </si>
  <si>
    <t>6. INDIRECT  COSTS</t>
  </si>
  <si>
    <t>In-kind Contributions to Travel Expenses</t>
  </si>
  <si>
    <t>In-kind contributions to Stakeholder Engagement Expenses</t>
  </si>
  <si>
    <t>In-Kind Personnel Contributions</t>
  </si>
  <si>
    <t>In-Kind Contributions of Supplies</t>
  </si>
  <si>
    <t>Contractor (Fixed Cost)</t>
  </si>
  <si>
    <t xml:space="preserve">  5.  OTHER</t>
  </si>
  <si>
    <t xml:space="preserve">  - Materials design</t>
  </si>
  <si>
    <t xml:space="preserve">  -      ex:  incentives for participating</t>
  </si>
  <si>
    <t xml:space="preserve"> -  Staff time (IF not already accounted for in "Personnel")</t>
  </si>
  <si>
    <t>HIA Budget Worksheet - BLANK</t>
  </si>
  <si>
    <t>Below is a breakdown of types of stakeholder engagment that can be used during the HIA process. This list of activities was developed by SOPHIA's Stakeholder Engagement Work Group in order to help HIA practitioners budget for engagment actitivites (December 2015). For more information please use the Stakeholder Engagment: Planning Resource December 2015: https://sophia.wildapricot.org/resources/Documents/SEBudgetResource.pdf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</si>
</sst>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quot;$&quot;* #,##0_);_(&quot;$&quot;* \(#,##0\);_(&quot;$&quot;* &quot;-&quot;??_);_(@_)"/>
    <numFmt numFmtId="167" formatCode="&quot;$&quot;#,##0"/>
    <numFmt numFmtId="168" formatCode="#,##0.0"/>
  </numFmts>
  <fonts count="24" x14ac:knownFonts="1">
    <font>
      <sz val="10"/>
      <name val="Arial"/>
    </font>
    <font>
      <sz val="8"/>
      <name val="Arial"/>
      <family val="2"/>
    </font>
    <font>
      <sz val="10"/>
      <name val="Arial"/>
      <family val="2"/>
    </font>
    <font>
      <sz val="11"/>
      <name val="Arial"/>
      <family val="2"/>
    </font>
    <font>
      <b/>
      <sz val="11"/>
      <name val="Arial"/>
      <family val="2"/>
    </font>
    <font>
      <sz val="9"/>
      <color indexed="81"/>
      <name val="Tahoma"/>
      <family val="2"/>
    </font>
    <font>
      <b/>
      <sz val="9"/>
      <color indexed="81"/>
      <name val="Tahoma"/>
      <family val="2"/>
    </font>
    <font>
      <b/>
      <sz val="11"/>
      <color rgb="FFFA7D00"/>
      <name val="Calibri"/>
      <family val="2"/>
      <scheme val="minor"/>
    </font>
    <font>
      <b/>
      <sz val="11"/>
      <color theme="1"/>
      <name val="Arial"/>
      <family val="2"/>
    </font>
    <font>
      <u/>
      <sz val="11"/>
      <name val="Arial"/>
      <family val="2"/>
    </font>
    <font>
      <sz val="14"/>
      <name val="Arial"/>
      <family val="2"/>
    </font>
    <font>
      <u/>
      <sz val="16"/>
      <name val="Arial"/>
      <family val="2"/>
    </font>
    <font>
      <sz val="9"/>
      <color indexed="81"/>
      <name val="Tahoma"/>
      <charset val="1"/>
    </font>
    <font>
      <b/>
      <sz val="9"/>
      <color indexed="81"/>
      <name val="Tahoma"/>
      <charset val="1"/>
    </font>
    <font>
      <sz val="10"/>
      <name val="Arial"/>
    </font>
    <font>
      <sz val="11"/>
      <color theme="9" tint="-0.249977111117893"/>
      <name val="Arial"/>
      <family val="2"/>
    </font>
    <font>
      <b/>
      <sz val="11"/>
      <color rgb="FFFA7D00"/>
      <name val="Arial"/>
      <family val="2"/>
    </font>
    <font>
      <b/>
      <sz val="11"/>
      <color theme="9" tint="-0.249977111117893"/>
      <name val="Arial"/>
      <family val="2"/>
    </font>
    <font>
      <sz val="11"/>
      <color rgb="FFFF0000"/>
      <name val="Arial"/>
      <family val="2"/>
    </font>
    <font>
      <sz val="11"/>
      <color theme="1"/>
      <name val="Arial"/>
      <family val="2"/>
    </font>
    <font>
      <b/>
      <sz val="10"/>
      <color rgb="FFFF0000"/>
      <name val="Arial"/>
      <family val="2"/>
    </font>
    <font>
      <b/>
      <sz val="11"/>
      <color rgb="FF00FFFF"/>
      <name val="Arial"/>
      <family val="2"/>
    </font>
    <font>
      <b/>
      <sz val="11"/>
      <color rgb="FFC00000"/>
      <name val="Arial"/>
      <family val="2"/>
    </font>
    <font>
      <u/>
      <sz val="14"/>
      <color rgb="FFC00000"/>
      <name val="Arial"/>
      <family val="2"/>
    </font>
  </fonts>
  <fills count="16">
    <fill>
      <patternFill patternType="none"/>
    </fill>
    <fill>
      <patternFill patternType="gray125"/>
    </fill>
    <fill>
      <patternFill patternType="solid">
        <fgColor indexed="42"/>
        <bgColor indexed="64"/>
      </patternFill>
    </fill>
    <fill>
      <patternFill patternType="solid">
        <fgColor rgb="FFF2F2F2"/>
      </patternFill>
    </fill>
    <fill>
      <patternFill patternType="solid">
        <fgColor rgb="FFCCFFCC"/>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rgb="FFFFFFCC"/>
        <bgColor indexed="64"/>
      </patternFill>
    </fill>
    <fill>
      <patternFill patternType="solid">
        <fgColor theme="9" tint="0.59996337778862885"/>
        <bgColor indexed="64"/>
      </patternFill>
    </fill>
    <fill>
      <patternFill patternType="solid">
        <fgColor theme="2" tint="-0.24994659260841701"/>
        <bgColor indexed="64"/>
      </patternFill>
    </fill>
    <fill>
      <patternFill patternType="solid">
        <fgColor theme="9" tint="0.59999389629810485"/>
        <bgColor indexed="64"/>
      </patternFill>
    </fill>
    <fill>
      <patternFill patternType="solid">
        <fgColor rgb="FF00FFFF"/>
        <bgColor indexed="64"/>
      </patternFill>
    </fill>
    <fill>
      <patternFill patternType="solid">
        <fgColor rgb="FFCCC0DA"/>
        <bgColor indexed="64"/>
      </patternFill>
    </fill>
    <fill>
      <patternFill patternType="solid">
        <fgColor rgb="FFFFFF00"/>
        <bgColor indexed="64"/>
      </patternFill>
    </fill>
    <fill>
      <patternFill patternType="solid">
        <fgColor theme="8" tint="0.39997558519241921"/>
        <bgColor indexed="64"/>
      </patternFill>
    </fill>
    <fill>
      <patternFill patternType="solid">
        <fgColor rgb="FF66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s>
  <cellStyleXfs count="3">
    <xf numFmtId="0" fontId="0" fillId="0" borderId="0"/>
    <xf numFmtId="0" fontId="7" fillId="3" borderId="3" applyNumberFormat="0" applyAlignment="0" applyProtection="0"/>
    <xf numFmtId="44" fontId="14" fillId="0" borderId="0" applyFont="0" applyFill="0" applyBorder="0" applyAlignment="0" applyProtection="0"/>
  </cellStyleXfs>
  <cellXfs count="129">
    <xf numFmtId="0" fontId="0" fillId="0" borderId="0" xfId="0"/>
    <xf numFmtId="0" fontId="0" fillId="0" borderId="0" xfId="0" applyFill="1"/>
    <xf numFmtId="4" fontId="3" fillId="0" borderId="1" xfId="0" applyNumberFormat="1" applyFont="1" applyBorder="1" applyAlignment="1">
      <alignment horizontal="center"/>
    </xf>
    <xf numFmtId="10" fontId="3" fillId="0" borderId="1" xfId="0" applyNumberFormat="1" applyFont="1" applyBorder="1" applyAlignment="1">
      <alignment horizontal="center"/>
    </xf>
    <xf numFmtId="164" fontId="3" fillId="0" borderId="1" xfId="0" applyNumberFormat="1" applyFont="1" applyBorder="1" applyAlignment="1">
      <alignment horizontal="center"/>
    </xf>
    <xf numFmtId="164" fontId="3" fillId="0" borderId="1" xfId="0" applyNumberFormat="1" applyFont="1" applyBorder="1"/>
    <xf numFmtId="0" fontId="3" fillId="2" borderId="1" xfId="0" applyFont="1" applyFill="1" applyBorder="1"/>
    <xf numFmtId="4" fontId="3" fillId="0" borderId="1" xfId="0" applyNumberFormat="1" applyFont="1" applyFill="1" applyBorder="1"/>
    <xf numFmtId="10" fontId="3" fillId="0" borderId="1" xfId="0" applyNumberFormat="1" applyFont="1" applyFill="1" applyBorder="1" applyAlignment="1">
      <alignment horizontal="center"/>
    </xf>
    <xf numFmtId="0" fontId="3" fillId="0" borderId="1" xfId="0" applyFont="1" applyFill="1" applyBorder="1"/>
    <xf numFmtId="164" fontId="3" fillId="0" borderId="1" xfId="0" applyNumberFormat="1" applyFont="1" applyFill="1" applyBorder="1"/>
    <xf numFmtId="164" fontId="3" fillId="0" borderId="1" xfId="0" applyNumberFormat="1" applyFont="1" applyFill="1" applyBorder="1" applyAlignment="1">
      <alignment horizontal="center"/>
    </xf>
    <xf numFmtId="164" fontId="3" fillId="0" borderId="1" xfId="0" applyNumberFormat="1" applyFont="1" applyFill="1" applyBorder="1" applyAlignment="1">
      <alignment horizontal="right"/>
    </xf>
    <xf numFmtId="0" fontId="3" fillId="0" borderId="1" xfId="0" applyFont="1" applyFill="1" applyBorder="1" applyAlignment="1">
      <alignment horizontal="center"/>
    </xf>
    <xf numFmtId="0" fontId="3" fillId="0" borderId="1" xfId="0" applyNumberFormat="1" applyFont="1" applyFill="1" applyBorder="1" applyAlignment="1">
      <alignment horizontal="center"/>
    </xf>
    <xf numFmtId="10" fontId="3" fillId="0" borderId="2" xfId="0" applyNumberFormat="1" applyFont="1" applyFill="1" applyBorder="1" applyAlignment="1">
      <alignment horizontal="center"/>
    </xf>
    <xf numFmtId="164" fontId="3" fillId="0" borderId="2" xfId="0" applyNumberFormat="1" applyFont="1" applyFill="1" applyBorder="1"/>
    <xf numFmtId="2" fontId="3" fillId="0" borderId="1" xfId="0" applyNumberFormat="1" applyFont="1" applyFill="1" applyBorder="1" applyAlignment="1">
      <alignment horizontal="center"/>
    </xf>
    <xf numFmtId="1" fontId="3" fillId="0" borderId="1" xfId="0" applyNumberFormat="1" applyFont="1" applyFill="1" applyBorder="1" applyAlignment="1">
      <alignment horizontal="center"/>
    </xf>
    <xf numFmtId="0" fontId="10" fillId="0" borderId="0" xfId="0" applyFont="1"/>
    <xf numFmtId="0" fontId="11" fillId="0" borderId="0" xfId="0" applyFont="1"/>
    <xf numFmtId="10" fontId="0" fillId="0" borderId="0" xfId="0" applyNumberFormat="1"/>
    <xf numFmtId="164" fontId="0" fillId="0" borderId="0" xfId="0" applyNumberFormat="1"/>
    <xf numFmtId="10" fontId="3" fillId="0" borderId="1" xfId="0" applyNumberFormat="1" applyFont="1" applyFill="1" applyBorder="1"/>
    <xf numFmtId="0" fontId="4" fillId="4" borderId="1" xfId="0" applyFont="1" applyFill="1" applyBorder="1"/>
    <xf numFmtId="0" fontId="3" fillId="4" borderId="1" xfId="0" applyFont="1" applyFill="1" applyBorder="1"/>
    <xf numFmtId="0" fontId="4" fillId="5" borderId="1" xfId="0" applyFont="1" applyFill="1" applyBorder="1"/>
    <xf numFmtId="0" fontId="3" fillId="5" borderId="1" xfId="0" applyFont="1" applyFill="1" applyBorder="1"/>
    <xf numFmtId="44" fontId="3" fillId="0" borderId="1" xfId="0" applyNumberFormat="1" applyFont="1" applyFill="1" applyBorder="1" applyAlignment="1">
      <alignment horizontal="right"/>
    </xf>
    <xf numFmtId="44" fontId="3" fillId="0" borderId="2" xfId="0" applyNumberFormat="1" applyFont="1" applyFill="1" applyBorder="1" applyAlignment="1">
      <alignment horizontal="right"/>
    </xf>
    <xf numFmtId="44" fontId="3" fillId="0" borderId="1" xfId="0" applyNumberFormat="1" applyFont="1" applyFill="1" applyBorder="1" applyAlignment="1">
      <alignment horizontal="center"/>
    </xf>
    <xf numFmtId="0" fontId="9" fillId="0" borderId="0" xfId="0" applyFont="1" applyFill="1" applyBorder="1"/>
    <xf numFmtId="0" fontId="3" fillId="0" borderId="0" xfId="0" applyFont="1" applyFill="1" applyBorder="1"/>
    <xf numFmtId="0" fontId="3" fillId="6" borderId="1" xfId="0" applyFont="1" applyFill="1" applyBorder="1"/>
    <xf numFmtId="0" fontId="8" fillId="6" borderId="1" xfId="0" applyFont="1" applyFill="1" applyBorder="1"/>
    <xf numFmtId="0" fontId="4" fillId="6" borderId="1" xfId="0" applyFont="1" applyFill="1" applyBorder="1"/>
    <xf numFmtId="0" fontId="4" fillId="7" borderId="1" xfId="0" applyFont="1" applyFill="1" applyBorder="1"/>
    <xf numFmtId="0" fontId="3" fillId="7" borderId="1" xfId="0" applyFont="1" applyFill="1" applyBorder="1"/>
    <xf numFmtId="0" fontId="3" fillId="0" borderId="0" xfId="0" applyFont="1"/>
    <xf numFmtId="0" fontId="3" fillId="0" borderId="0" xfId="0" applyFont="1" applyFill="1"/>
    <xf numFmtId="44" fontId="16" fillId="0" borderId="3" xfId="1" applyNumberFormat="1" applyFont="1" applyFill="1" applyAlignment="1">
      <alignment horizontal="right"/>
    </xf>
    <xf numFmtId="44" fontId="0" fillId="0" borderId="0" xfId="0" applyNumberFormat="1"/>
    <xf numFmtId="0" fontId="0" fillId="0" borderId="1" xfId="0" applyBorder="1"/>
    <xf numFmtId="0" fontId="0" fillId="0" borderId="0" xfId="0" applyAlignment="1">
      <alignment horizontal="center"/>
    </xf>
    <xf numFmtId="43" fontId="0" fillId="0" borderId="0" xfId="0" applyNumberFormat="1"/>
    <xf numFmtId="43" fontId="3" fillId="0" borderId="0" xfId="0" applyNumberFormat="1" applyFont="1"/>
    <xf numFmtId="10" fontId="3" fillId="0" borderId="0" xfId="0" applyNumberFormat="1" applyFont="1"/>
    <xf numFmtId="44" fontId="3" fillId="0" borderId="0" xfId="0" applyNumberFormat="1" applyFont="1"/>
    <xf numFmtId="43" fontId="10" fillId="0" borderId="0" xfId="0" applyNumberFormat="1" applyFont="1"/>
    <xf numFmtId="10" fontId="10" fillId="0" borderId="0" xfId="0" applyNumberFormat="1" applyFont="1"/>
    <xf numFmtId="44" fontId="10" fillId="0" borderId="0" xfId="0" applyNumberFormat="1" applyFont="1"/>
    <xf numFmtId="0" fontId="10" fillId="7" borderId="1" xfId="0" applyFont="1" applyFill="1" applyBorder="1"/>
    <xf numFmtId="164" fontId="10" fillId="0" borderId="0" xfId="0" applyNumberFormat="1" applyFont="1"/>
    <xf numFmtId="43" fontId="3" fillId="0" borderId="1" xfId="0" applyNumberFormat="1" applyFont="1" applyBorder="1" applyAlignment="1">
      <alignment horizontal="center"/>
    </xf>
    <xf numFmtId="44" fontId="3" fillId="0" borderId="1" xfId="0" applyNumberFormat="1" applyFont="1" applyBorder="1" applyAlignment="1">
      <alignment horizontal="center"/>
    </xf>
    <xf numFmtId="0" fontId="3" fillId="0" borderId="1" xfId="0" applyFont="1" applyBorder="1" applyAlignment="1">
      <alignment horizontal="center"/>
    </xf>
    <xf numFmtId="10" fontId="3" fillId="0" borderId="1" xfId="0" applyNumberFormat="1" applyFont="1" applyBorder="1"/>
    <xf numFmtId="44" fontId="3" fillId="0" borderId="1" xfId="0" applyNumberFormat="1" applyFont="1" applyBorder="1"/>
    <xf numFmtId="0" fontId="3" fillId="0" borderId="1" xfId="0" applyFont="1" applyBorder="1"/>
    <xf numFmtId="10" fontId="10" fillId="0" borderId="1" xfId="0" applyNumberFormat="1" applyFont="1" applyBorder="1"/>
    <xf numFmtId="0" fontId="10" fillId="0" borderId="1" xfId="0" applyFont="1" applyBorder="1"/>
    <xf numFmtId="0" fontId="4" fillId="10" borderId="1" xfId="0" applyFont="1" applyFill="1" applyBorder="1"/>
    <xf numFmtId="0" fontId="3" fillId="10" borderId="1" xfId="0" applyFont="1" applyFill="1" applyBorder="1"/>
    <xf numFmtId="0" fontId="3" fillId="9" borderId="1" xfId="0" applyFont="1" applyFill="1" applyBorder="1"/>
    <xf numFmtId="0" fontId="4" fillId="9" borderId="1" xfId="0" applyFont="1" applyFill="1" applyBorder="1"/>
    <xf numFmtId="44" fontId="4" fillId="0" borderId="1" xfId="0" applyNumberFormat="1" applyFont="1" applyBorder="1"/>
    <xf numFmtId="164" fontId="3" fillId="0" borderId="1" xfId="0" applyNumberFormat="1" applyFont="1" applyFill="1" applyBorder="1" applyAlignment="1">
      <alignment vertical="distributed"/>
    </xf>
    <xf numFmtId="0" fontId="0" fillId="0" borderId="0" xfId="0" applyAlignment="1">
      <alignment horizontal="left"/>
    </xf>
    <xf numFmtId="0" fontId="4" fillId="11" borderId="1" xfId="0" applyFont="1" applyFill="1" applyBorder="1" applyAlignment="1">
      <alignment horizontal="left"/>
    </xf>
    <xf numFmtId="0" fontId="3" fillId="0" borderId="1" xfId="0" applyFont="1" applyBorder="1" applyAlignment="1">
      <alignment horizontal="left"/>
    </xf>
    <xf numFmtId="0" fontId="2" fillId="0" borderId="1" xfId="0" applyFont="1" applyFill="1" applyBorder="1"/>
    <xf numFmtId="0" fontId="0" fillId="0" borderId="1" xfId="0" applyFill="1" applyBorder="1"/>
    <xf numFmtId="0" fontId="20" fillId="0" borderId="1" xfId="0" applyFont="1" applyFill="1" applyBorder="1"/>
    <xf numFmtId="44" fontId="3" fillId="0" borderId="0" xfId="0" applyNumberFormat="1" applyFont="1" applyFill="1"/>
    <xf numFmtId="0" fontId="4" fillId="0" borderId="1" xfId="0" applyFont="1" applyBorder="1"/>
    <xf numFmtId="166" fontId="3" fillId="0" borderId="1" xfId="2" applyNumberFormat="1" applyFont="1" applyFill="1" applyBorder="1"/>
    <xf numFmtId="166" fontId="3" fillId="0" borderId="1" xfId="0" applyNumberFormat="1" applyFont="1" applyFill="1" applyBorder="1"/>
    <xf numFmtId="166" fontId="3" fillId="0" borderId="2" xfId="0" applyNumberFormat="1" applyFont="1" applyFill="1" applyBorder="1"/>
    <xf numFmtId="166" fontId="3" fillId="0" borderId="1" xfId="0" applyNumberFormat="1" applyFont="1" applyFill="1" applyBorder="1" applyAlignment="1">
      <alignment horizontal="center"/>
    </xf>
    <xf numFmtId="166" fontId="2" fillId="0" borderId="1" xfId="0" applyNumberFormat="1" applyFont="1" applyFill="1" applyBorder="1"/>
    <xf numFmtId="166" fontId="0" fillId="0" borderId="0" xfId="0" applyNumberFormat="1"/>
    <xf numFmtId="9" fontId="3" fillId="0" borderId="1" xfId="0" applyNumberFormat="1" applyFont="1" applyFill="1" applyBorder="1" applyAlignment="1">
      <alignment horizontal="center"/>
    </xf>
    <xf numFmtId="166" fontId="3" fillId="0" borderId="1" xfId="0" applyNumberFormat="1" applyFont="1" applyBorder="1" applyAlignment="1">
      <alignment horizontal="center"/>
    </xf>
    <xf numFmtId="166" fontId="19" fillId="0" borderId="3" xfId="1" applyNumberFormat="1" applyFont="1" applyFill="1" applyAlignment="1">
      <alignment horizontal="right"/>
    </xf>
    <xf numFmtId="166" fontId="3" fillId="0" borderId="1" xfId="0" applyNumberFormat="1" applyFont="1" applyFill="1" applyBorder="1" applyAlignment="1">
      <alignment horizontal="right"/>
    </xf>
    <xf numFmtId="166" fontId="16" fillId="0" borderId="1" xfId="1" applyNumberFormat="1" applyFont="1" applyFill="1" applyBorder="1"/>
    <xf numFmtId="166" fontId="17" fillId="0" borderId="1" xfId="1" applyNumberFormat="1" applyFont="1" applyFill="1" applyBorder="1"/>
    <xf numFmtId="166" fontId="15" fillId="0" borderId="1" xfId="0" applyNumberFormat="1" applyFont="1" applyFill="1" applyBorder="1"/>
    <xf numFmtId="166" fontId="18" fillId="0" borderId="1" xfId="1" applyNumberFormat="1" applyFont="1" applyFill="1" applyBorder="1"/>
    <xf numFmtId="164" fontId="3" fillId="0" borderId="1" xfId="0" applyNumberFormat="1" applyFont="1" applyBorder="1" applyAlignment="1">
      <alignment wrapText="1"/>
    </xf>
    <xf numFmtId="44" fontId="3" fillId="0" borderId="1" xfId="0" applyNumberFormat="1" applyFont="1" applyFill="1" applyBorder="1" applyAlignment="1">
      <alignment horizontal="right" wrapText="1"/>
    </xf>
    <xf numFmtId="167" fontId="3" fillId="0" borderId="1" xfId="0" applyNumberFormat="1" applyFont="1" applyFill="1" applyBorder="1" applyAlignment="1">
      <alignment horizontal="right" wrapText="1"/>
    </xf>
    <xf numFmtId="4" fontId="3" fillId="0" borderId="1" xfId="0" applyNumberFormat="1" applyFont="1" applyFill="1" applyBorder="1" applyAlignment="1">
      <alignment horizontal="center"/>
    </xf>
    <xf numFmtId="1" fontId="3" fillId="0" borderId="1" xfId="0" applyNumberFormat="1" applyFont="1" applyFill="1" applyBorder="1" applyAlignment="1">
      <alignment horizontal="right"/>
    </xf>
    <xf numFmtId="0" fontId="4" fillId="9" borderId="1" xfId="0" applyFont="1" applyFill="1" applyBorder="1" applyAlignment="1">
      <alignment wrapText="1"/>
    </xf>
    <xf numFmtId="0" fontId="3" fillId="12" borderId="1" xfId="0" applyFont="1" applyFill="1" applyBorder="1"/>
    <xf numFmtId="0" fontId="4" fillId="0" borderId="1" xfId="0" applyFont="1" applyFill="1" applyBorder="1" applyAlignment="1">
      <alignment horizontal="left"/>
    </xf>
    <xf numFmtId="166" fontId="22" fillId="0" borderId="1" xfId="0" applyNumberFormat="1" applyFont="1" applyFill="1" applyBorder="1"/>
    <xf numFmtId="0" fontId="23" fillId="0" borderId="1" xfId="0" applyFont="1" applyFill="1" applyBorder="1"/>
    <xf numFmtId="0" fontId="3" fillId="2" borderId="1" xfId="0" applyFont="1" applyFill="1" applyBorder="1" applyAlignment="1">
      <alignment wrapText="1"/>
    </xf>
    <xf numFmtId="0" fontId="3" fillId="7" borderId="1" xfId="0" applyFont="1" applyFill="1" applyBorder="1" applyAlignment="1">
      <alignment wrapText="1"/>
    </xf>
    <xf numFmtId="0" fontId="3" fillId="11" borderId="1" xfId="0" applyFont="1" applyFill="1" applyBorder="1" applyAlignment="1">
      <alignment horizontal="left"/>
    </xf>
    <xf numFmtId="166" fontId="3" fillId="0" borderId="1" xfId="0" applyNumberFormat="1" applyFont="1" applyFill="1" applyBorder="1" applyAlignment="1">
      <alignment horizontal="right" wrapText="1"/>
    </xf>
    <xf numFmtId="164" fontId="3" fillId="0" borderId="1" xfId="0" applyNumberFormat="1" applyFont="1" applyFill="1" applyBorder="1" applyAlignment="1">
      <alignment wrapText="1"/>
    </xf>
    <xf numFmtId="166" fontId="4" fillId="0" borderId="1" xfId="0" applyNumberFormat="1" applyFont="1" applyFill="1" applyBorder="1"/>
    <xf numFmtId="42" fontId="3" fillId="0" borderId="1" xfId="0" applyNumberFormat="1" applyFont="1" applyFill="1" applyBorder="1"/>
    <xf numFmtId="42" fontId="3" fillId="0" borderId="1" xfId="0" applyNumberFormat="1" applyFont="1" applyBorder="1"/>
    <xf numFmtId="42" fontId="10" fillId="0" borderId="1" xfId="0" applyNumberFormat="1" applyFont="1" applyBorder="1"/>
    <xf numFmtId="0" fontId="3" fillId="8" borderId="1" xfId="0" applyFont="1" applyFill="1" applyBorder="1"/>
    <xf numFmtId="42" fontId="4" fillId="0" borderId="1" xfId="0" applyNumberFormat="1" applyFont="1" applyBorder="1" applyAlignment="1">
      <alignment horizontal="center"/>
    </xf>
    <xf numFmtId="165" fontId="3" fillId="0" borderId="1" xfId="0" applyNumberFormat="1" applyFont="1" applyBorder="1"/>
    <xf numFmtId="0" fontId="3" fillId="0" borderId="1" xfId="0" applyNumberFormat="1" applyFont="1" applyBorder="1"/>
    <xf numFmtId="42" fontId="3" fillId="0" borderId="1" xfId="0" applyNumberFormat="1" applyFont="1" applyFill="1" applyBorder="1" applyAlignment="1">
      <alignment horizontal="center"/>
    </xf>
    <xf numFmtId="42" fontId="3" fillId="0" borderId="1" xfId="0" applyNumberFormat="1" applyFont="1" applyFill="1" applyBorder="1" applyAlignment="1">
      <alignment horizontal="right"/>
    </xf>
    <xf numFmtId="42" fontId="16" fillId="0" borderId="1" xfId="1" applyNumberFormat="1" applyFont="1" applyFill="1" applyBorder="1"/>
    <xf numFmtId="167" fontId="4" fillId="0" borderId="1" xfId="1" applyNumberFormat="1" applyFont="1" applyFill="1" applyBorder="1"/>
    <xf numFmtId="0" fontId="3" fillId="11" borderId="1" xfId="0" applyFont="1" applyFill="1" applyBorder="1" applyAlignment="1">
      <alignment horizontal="left" wrapText="1"/>
    </xf>
    <xf numFmtId="0" fontId="4" fillId="13" borderId="1" xfId="0" applyFont="1" applyFill="1" applyBorder="1" applyAlignment="1">
      <alignment horizontal="center" wrapText="1"/>
    </xf>
    <xf numFmtId="0" fontId="8" fillId="14" borderId="1" xfId="0" applyFont="1" applyFill="1" applyBorder="1"/>
    <xf numFmtId="0" fontId="3" fillId="14" borderId="1" xfId="0" applyFont="1" applyFill="1" applyBorder="1" applyAlignment="1">
      <alignment horizontal="left"/>
    </xf>
    <xf numFmtId="0" fontId="21" fillId="14" borderId="1" xfId="0" applyFont="1" applyFill="1" applyBorder="1" applyAlignment="1">
      <alignment horizontal="left"/>
    </xf>
    <xf numFmtId="41" fontId="3" fillId="0" borderId="1" xfId="0" applyNumberFormat="1" applyFont="1" applyFill="1" applyBorder="1" applyAlignment="1">
      <alignment horizontal="center"/>
    </xf>
    <xf numFmtId="42" fontId="4" fillId="0" borderId="1" xfId="0" applyNumberFormat="1" applyFont="1" applyBorder="1"/>
    <xf numFmtId="0" fontId="3" fillId="15" borderId="1" xfId="0" applyFont="1" applyFill="1" applyBorder="1" applyAlignment="1">
      <alignment vertical="distributed"/>
    </xf>
    <xf numFmtId="168" fontId="3" fillId="0" borderId="1" xfId="0" applyNumberFormat="1" applyFont="1" applyFill="1" applyBorder="1"/>
    <xf numFmtId="168" fontId="3" fillId="0" borderId="2" xfId="0" applyNumberFormat="1" applyFont="1" applyFill="1" applyBorder="1"/>
    <xf numFmtId="0" fontId="4" fillId="0" borderId="1" xfId="0" applyFont="1" applyFill="1" applyBorder="1" applyAlignment="1">
      <alignment horizontal="center" wrapText="1"/>
    </xf>
    <xf numFmtId="0" fontId="3" fillId="0" borderId="1" xfId="0" applyFont="1" applyBorder="1" applyAlignment="1">
      <alignment horizontal="left" wrapText="1"/>
    </xf>
    <xf numFmtId="0" fontId="10" fillId="0" borderId="4" xfId="0" applyFont="1" applyBorder="1" applyAlignment="1">
      <alignment horizontal="center"/>
    </xf>
  </cellXfs>
  <cellStyles count="3">
    <cellStyle name="Calculation" xfId="1" builtinId="22"/>
    <cellStyle name="Currency" xfId="2" builtinId="4"/>
    <cellStyle name="Normal" xfId="0" builtinId="0"/>
  </cellStyles>
  <dxfs count="0"/>
  <tableStyles count="0" defaultTableStyle="TableStyleMedium9" defaultPivotStyle="PivotStyleLight16"/>
  <colors>
    <mruColors>
      <color rgb="FFCCC0DA"/>
      <color rgb="FF66FFFF"/>
      <color rgb="FFCCFFCC"/>
      <color rgb="FFFFFFCC"/>
      <color rgb="FF00FFFF"/>
      <color rgb="FFCCFF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44</xdr:row>
          <xdr:rowOff>19050</xdr:rowOff>
        </xdr:from>
        <xdr:to>
          <xdr:col>11</xdr:col>
          <xdr:colOff>28575</xdr:colOff>
          <xdr:row>93</xdr:row>
          <xdr:rowOff>152400</xdr:rowOff>
        </xdr:to>
        <xdr:sp macro="" textlink="">
          <xdr:nvSpPr>
            <xdr:cNvPr id="8201" name="Object 9" hidden="1">
              <a:extLst>
                <a:ext uri="{63B3BB69-23CF-44E3-9099-C40C66FF867C}">
                  <a14:compatExt spid="_x0000_s820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88</xdr:row>
          <xdr:rowOff>66675</xdr:rowOff>
        </xdr:from>
        <xdr:to>
          <xdr:col>11</xdr:col>
          <xdr:colOff>66675</xdr:colOff>
          <xdr:row>138</xdr:row>
          <xdr:rowOff>38100</xdr:rowOff>
        </xdr:to>
        <xdr:sp macro="" textlink="">
          <xdr:nvSpPr>
            <xdr:cNvPr id="8202" name="Object 10" hidden="1">
              <a:extLst>
                <a:ext uri="{63B3BB69-23CF-44E3-9099-C40C66FF867C}">
                  <a14:compatExt spid="_x0000_s820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134</xdr:row>
          <xdr:rowOff>104775</xdr:rowOff>
        </xdr:from>
        <xdr:to>
          <xdr:col>11</xdr:col>
          <xdr:colOff>85725</xdr:colOff>
          <xdr:row>151</xdr:row>
          <xdr:rowOff>142875</xdr:rowOff>
        </xdr:to>
        <xdr:sp macro="" textlink="">
          <xdr:nvSpPr>
            <xdr:cNvPr id="8203" name="Object 11" hidden="1">
              <a:extLst>
                <a:ext uri="{63B3BB69-23CF-44E3-9099-C40C66FF867C}">
                  <a14:compatExt spid="_x0000_s820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0</xdr:row>
          <xdr:rowOff>0</xdr:rowOff>
        </xdr:from>
        <xdr:to>
          <xdr:col>15</xdr:col>
          <xdr:colOff>19050</xdr:colOff>
          <xdr:row>50</xdr:row>
          <xdr:rowOff>76200</xdr:rowOff>
        </xdr:to>
        <xdr:sp macro="" textlink="">
          <xdr:nvSpPr>
            <xdr:cNvPr id="8213" name="Object 21" hidden="1">
              <a:extLst>
                <a:ext uri="{63B3BB69-23CF-44E3-9099-C40C66FF867C}">
                  <a14:compatExt spid="_x0000_s82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abSelected="1" workbookViewId="0">
      <selection activeCell="P56" sqref="P56"/>
    </sheetView>
  </sheetViews>
  <sheetFormatPr defaultRowHeight="12.75" x14ac:dyDescent="0.2"/>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8201" r:id="rId4">
          <objectPr defaultSize="0" autoPict="0" r:id="rId5">
            <anchor moveWithCells="1">
              <from>
                <xdr:col>0</xdr:col>
                <xdr:colOff>114300</xdr:colOff>
                <xdr:row>44</xdr:row>
                <xdr:rowOff>19050</xdr:rowOff>
              </from>
              <to>
                <xdr:col>11</xdr:col>
                <xdr:colOff>28575</xdr:colOff>
                <xdr:row>93</xdr:row>
                <xdr:rowOff>152400</xdr:rowOff>
              </to>
            </anchor>
          </objectPr>
        </oleObject>
      </mc:Choice>
      <mc:Fallback>
        <oleObject progId="Word.Document.12" shapeId="8201" r:id="rId4"/>
      </mc:Fallback>
    </mc:AlternateContent>
    <mc:AlternateContent xmlns:mc="http://schemas.openxmlformats.org/markup-compatibility/2006">
      <mc:Choice Requires="x14">
        <oleObject progId="Word.Document.12" shapeId="8202" r:id="rId6">
          <objectPr defaultSize="0" autoPict="0" r:id="rId7">
            <anchor moveWithCells="1">
              <from>
                <xdr:col>0</xdr:col>
                <xdr:colOff>152400</xdr:colOff>
                <xdr:row>88</xdr:row>
                <xdr:rowOff>66675</xdr:rowOff>
              </from>
              <to>
                <xdr:col>11</xdr:col>
                <xdr:colOff>66675</xdr:colOff>
                <xdr:row>138</xdr:row>
                <xdr:rowOff>38100</xdr:rowOff>
              </to>
            </anchor>
          </objectPr>
        </oleObject>
      </mc:Choice>
      <mc:Fallback>
        <oleObject progId="Word.Document.12" shapeId="8202" r:id="rId6"/>
      </mc:Fallback>
    </mc:AlternateContent>
    <mc:AlternateContent xmlns:mc="http://schemas.openxmlformats.org/markup-compatibility/2006">
      <mc:Choice Requires="x14">
        <oleObject progId="Word.Document.12" shapeId="8203" r:id="rId8">
          <objectPr defaultSize="0" autoPict="0" r:id="rId9">
            <anchor moveWithCells="1">
              <from>
                <xdr:col>0</xdr:col>
                <xdr:colOff>209550</xdr:colOff>
                <xdr:row>134</xdr:row>
                <xdr:rowOff>104775</xdr:rowOff>
              </from>
              <to>
                <xdr:col>11</xdr:col>
                <xdr:colOff>85725</xdr:colOff>
                <xdr:row>151</xdr:row>
                <xdr:rowOff>142875</xdr:rowOff>
              </to>
            </anchor>
          </objectPr>
        </oleObject>
      </mc:Choice>
      <mc:Fallback>
        <oleObject progId="Word.Document.12" shapeId="8203" r:id="rId8"/>
      </mc:Fallback>
    </mc:AlternateContent>
    <mc:AlternateContent xmlns:mc="http://schemas.openxmlformats.org/markup-compatibility/2006">
      <mc:Choice Requires="x14">
        <oleObject progId="Word.Document.12" shapeId="8213" r:id="rId10">
          <objectPr defaultSize="0" autoPict="0" r:id="rId11">
            <anchor moveWithCells="1">
              <from>
                <xdr:col>0</xdr:col>
                <xdr:colOff>38100</xdr:colOff>
                <xdr:row>0</xdr:row>
                <xdr:rowOff>0</xdr:rowOff>
              </from>
              <to>
                <xdr:col>15</xdr:col>
                <xdr:colOff>19050</xdr:colOff>
                <xdr:row>50</xdr:row>
                <xdr:rowOff>76200</xdr:rowOff>
              </to>
            </anchor>
          </objectPr>
        </oleObject>
      </mc:Choice>
      <mc:Fallback>
        <oleObject progId="Word.Document.12" shapeId="8213" r:id="rId10"/>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4"/>
  <sheetViews>
    <sheetView zoomScaleNormal="100" workbookViewId="0">
      <selection activeCell="A19" sqref="A19"/>
    </sheetView>
  </sheetViews>
  <sheetFormatPr defaultRowHeight="14.25" x14ac:dyDescent="0.2"/>
  <cols>
    <col min="1" max="1" width="47.85546875" customWidth="1"/>
    <col min="2" max="2" width="18.42578125" customWidth="1"/>
    <col min="3" max="3" width="13.28515625" customWidth="1"/>
    <col min="4" max="4" width="21.42578125" customWidth="1"/>
    <col min="5" max="5" width="10.42578125" bestFit="1" customWidth="1"/>
    <col min="6" max="6" width="17.42578125" style="38" customWidth="1"/>
    <col min="7" max="7" width="18.42578125" customWidth="1"/>
    <col min="8" max="8" width="8.85546875" bestFit="1" customWidth="1"/>
    <col min="9" max="9" width="11" customWidth="1"/>
    <col min="10" max="10" width="16.85546875" style="47" customWidth="1"/>
    <col min="11" max="11" width="15" customWidth="1"/>
    <col min="12" max="12" width="16.140625" customWidth="1"/>
  </cols>
  <sheetData>
    <row r="1" spans="1:13" ht="41.25" customHeight="1" x14ac:dyDescent="0.3">
      <c r="A1" s="20" t="s">
        <v>83</v>
      </c>
      <c r="B1" s="128" t="s">
        <v>84</v>
      </c>
      <c r="C1" s="128"/>
      <c r="D1" s="128"/>
      <c r="E1" s="128"/>
      <c r="F1" s="128"/>
      <c r="G1" s="128"/>
      <c r="H1" s="128"/>
      <c r="I1" s="128"/>
      <c r="J1" s="128"/>
      <c r="K1" s="128"/>
      <c r="L1" s="128"/>
    </row>
    <row r="2" spans="1:13" ht="30" x14ac:dyDescent="0.25">
      <c r="A2" s="36" t="s">
        <v>94</v>
      </c>
      <c r="B2" s="2" t="s">
        <v>85</v>
      </c>
      <c r="C2" s="3" t="s">
        <v>39</v>
      </c>
      <c r="D2" s="2" t="s">
        <v>51</v>
      </c>
      <c r="E2" s="3" t="s">
        <v>50</v>
      </c>
      <c r="F2" s="4" t="s">
        <v>65</v>
      </c>
      <c r="G2" s="89" t="s">
        <v>86</v>
      </c>
      <c r="H2" s="5"/>
      <c r="I2" s="4"/>
      <c r="J2" s="54" t="s">
        <v>13</v>
      </c>
      <c r="K2" s="117" t="s">
        <v>81</v>
      </c>
      <c r="L2" s="74" t="s">
        <v>80</v>
      </c>
    </row>
    <row r="3" spans="1:13" ht="15" x14ac:dyDescent="0.25">
      <c r="A3" s="37" t="s">
        <v>5</v>
      </c>
      <c r="B3" s="75">
        <v>68000</v>
      </c>
      <c r="C3" s="23">
        <v>0.32</v>
      </c>
      <c r="D3" s="76">
        <f>B3*C3</f>
        <v>21760</v>
      </c>
      <c r="E3" s="81">
        <v>0.25</v>
      </c>
      <c r="F3" s="83">
        <f>B3*E3</f>
        <v>17000</v>
      </c>
      <c r="G3" s="105">
        <f>(B3+D3)*E3</f>
        <v>22440</v>
      </c>
      <c r="H3" s="10"/>
      <c r="I3" s="42"/>
      <c r="J3" s="57"/>
      <c r="K3" s="76">
        <f>Personnel!F7</f>
        <v>3300</v>
      </c>
      <c r="L3" s="104">
        <f>SUM(J3:K3)</f>
        <v>3300</v>
      </c>
      <c r="M3" s="1"/>
    </row>
    <row r="4" spans="1:13" ht="15" x14ac:dyDescent="0.25">
      <c r="A4" s="37" t="s">
        <v>2</v>
      </c>
      <c r="B4" s="75">
        <v>40000</v>
      </c>
      <c r="C4" s="23">
        <v>0.32</v>
      </c>
      <c r="D4" s="76">
        <f t="shared" ref="D4:D6" si="0">B4*C4</f>
        <v>12800</v>
      </c>
      <c r="E4" s="81">
        <v>0.1</v>
      </c>
      <c r="F4" s="83">
        <f t="shared" ref="F4:F6" si="1">B4*E4</f>
        <v>4000</v>
      </c>
      <c r="G4" s="105">
        <f t="shared" ref="G4:G6" si="2">(B4+D4)*E4</f>
        <v>5280</v>
      </c>
      <c r="H4" s="10"/>
      <c r="I4" s="11"/>
      <c r="J4" s="76"/>
      <c r="K4" s="76"/>
      <c r="L4" s="104"/>
      <c r="M4" s="1"/>
    </row>
    <row r="5" spans="1:13" ht="15" x14ac:dyDescent="0.25">
      <c r="A5" s="37" t="s">
        <v>10</v>
      </c>
      <c r="B5" s="75">
        <v>72000</v>
      </c>
      <c r="C5" s="23">
        <v>0.32</v>
      </c>
      <c r="D5" s="76">
        <f t="shared" si="0"/>
        <v>23040</v>
      </c>
      <c r="E5" s="81">
        <v>0.25</v>
      </c>
      <c r="F5" s="83">
        <f t="shared" si="1"/>
        <v>18000</v>
      </c>
      <c r="G5" s="105">
        <f t="shared" si="2"/>
        <v>23760</v>
      </c>
      <c r="H5" s="10"/>
      <c r="I5" s="11"/>
      <c r="J5" s="76"/>
      <c r="K5" s="76"/>
      <c r="L5" s="104"/>
      <c r="M5" s="1"/>
    </row>
    <row r="6" spans="1:13" ht="15" x14ac:dyDescent="0.25">
      <c r="A6" s="37" t="s">
        <v>10</v>
      </c>
      <c r="B6" s="75">
        <v>43721</v>
      </c>
      <c r="C6" s="23">
        <v>0.32</v>
      </c>
      <c r="D6" s="76">
        <f t="shared" si="0"/>
        <v>13990.720000000001</v>
      </c>
      <c r="E6" s="81">
        <v>0.2</v>
      </c>
      <c r="F6" s="83">
        <f t="shared" si="1"/>
        <v>8744.2000000000007</v>
      </c>
      <c r="G6" s="105">
        <f t="shared" si="2"/>
        <v>11542.344000000001</v>
      </c>
      <c r="H6" s="10"/>
      <c r="I6" s="11"/>
      <c r="J6" s="76"/>
      <c r="K6" s="76"/>
      <c r="L6" s="104"/>
      <c r="M6" s="1"/>
    </row>
    <row r="7" spans="1:13" ht="15" x14ac:dyDescent="0.25">
      <c r="A7" s="37"/>
      <c r="B7" s="75"/>
      <c r="C7" s="7"/>
      <c r="D7" s="76"/>
      <c r="E7" s="81"/>
      <c r="F7" s="84">
        <f>SUM(F3:F6)</f>
        <v>47744.2</v>
      </c>
      <c r="G7" s="105">
        <f>SUM(G3:G6)</f>
        <v>63022.343999999997</v>
      </c>
      <c r="H7" s="10"/>
      <c r="I7" s="11" t="s">
        <v>1</v>
      </c>
      <c r="J7" s="85">
        <f>SUM(G3:G6)</f>
        <v>63022.343999999997</v>
      </c>
      <c r="K7" s="76"/>
      <c r="L7" s="104"/>
      <c r="M7" s="1"/>
    </row>
    <row r="8" spans="1:13" ht="29.25" x14ac:dyDescent="0.25">
      <c r="A8" s="61" t="s">
        <v>95</v>
      </c>
      <c r="B8" s="75" t="s">
        <v>90</v>
      </c>
      <c r="C8" s="7" t="s">
        <v>39</v>
      </c>
      <c r="D8" s="82" t="s">
        <v>51</v>
      </c>
      <c r="E8" s="81" t="s">
        <v>50</v>
      </c>
      <c r="F8" s="102" t="s">
        <v>65</v>
      </c>
      <c r="G8" s="91" t="s">
        <v>86</v>
      </c>
      <c r="H8" s="10"/>
      <c r="I8" s="42"/>
      <c r="J8" s="57"/>
      <c r="K8" s="76">
        <f>'Consultants - Contractors'!F7</f>
        <v>700</v>
      </c>
      <c r="L8" s="104">
        <f>SUM(J8:K8)</f>
        <v>700</v>
      </c>
      <c r="M8" s="1"/>
    </row>
    <row r="9" spans="1:13" ht="15" x14ac:dyDescent="0.25">
      <c r="A9" s="62" t="s">
        <v>88</v>
      </c>
      <c r="B9" s="75">
        <v>72713</v>
      </c>
      <c r="C9" s="23">
        <v>0.32</v>
      </c>
      <c r="D9" s="76">
        <f>B9*C9</f>
        <v>23268.16</v>
      </c>
      <c r="E9" s="81">
        <v>0.25</v>
      </c>
      <c r="F9" s="83">
        <f>B9*E9</f>
        <v>18178.25</v>
      </c>
      <c r="G9" s="105">
        <f>(B9+D9)*E9</f>
        <v>23995.29</v>
      </c>
      <c r="H9" s="10"/>
      <c r="I9" s="11"/>
      <c r="J9" s="76"/>
      <c r="K9" s="76"/>
      <c r="L9" s="104"/>
      <c r="M9" s="1"/>
    </row>
    <row r="10" spans="1:13" ht="15" x14ac:dyDescent="0.25">
      <c r="A10" s="62" t="s">
        <v>87</v>
      </c>
      <c r="B10" s="75">
        <v>1800</v>
      </c>
      <c r="C10" s="92" t="s">
        <v>91</v>
      </c>
      <c r="D10" s="92" t="s">
        <v>91</v>
      </c>
      <c r="E10" s="92" t="s">
        <v>91</v>
      </c>
      <c r="F10" s="83"/>
      <c r="G10" s="105">
        <f>SUM(B10)</f>
        <v>1800</v>
      </c>
      <c r="H10" s="10"/>
      <c r="I10" s="11"/>
      <c r="J10" s="76"/>
      <c r="K10" s="76"/>
      <c r="L10" s="104"/>
      <c r="M10" s="1"/>
    </row>
    <row r="11" spans="1:13" ht="15" x14ac:dyDescent="0.25">
      <c r="A11" s="62"/>
      <c r="B11" s="75"/>
      <c r="C11" s="7" t="s">
        <v>52</v>
      </c>
      <c r="D11" s="76" t="s">
        <v>53</v>
      </c>
      <c r="E11" s="8"/>
      <c r="F11" s="83"/>
      <c r="G11" s="105"/>
      <c r="H11" s="10"/>
      <c r="I11" s="11"/>
      <c r="J11" s="76"/>
      <c r="K11" s="76"/>
      <c r="L11" s="104"/>
      <c r="M11" s="1"/>
    </row>
    <row r="12" spans="1:13" ht="15" x14ac:dyDescent="0.25">
      <c r="A12" s="62" t="s">
        <v>89</v>
      </c>
      <c r="B12" s="76"/>
      <c r="C12" s="105">
        <v>10</v>
      </c>
      <c r="D12" s="76">
        <v>20</v>
      </c>
      <c r="E12" s="8"/>
      <c r="F12" s="83">
        <f>C12*D12</f>
        <v>200</v>
      </c>
      <c r="G12" s="105">
        <f>F12</f>
        <v>200</v>
      </c>
      <c r="H12" s="10"/>
      <c r="I12" s="11"/>
      <c r="J12" s="76"/>
      <c r="K12" s="76"/>
      <c r="L12" s="104"/>
      <c r="M12" s="1"/>
    </row>
    <row r="13" spans="1:13" ht="15" x14ac:dyDescent="0.25">
      <c r="A13" s="62"/>
      <c r="B13" s="76"/>
      <c r="C13" s="124"/>
      <c r="D13" s="76"/>
      <c r="E13" s="8"/>
      <c r="F13" s="28"/>
      <c r="G13" s="10"/>
      <c r="H13" s="10"/>
      <c r="I13" s="11" t="s">
        <v>1</v>
      </c>
      <c r="J13" s="85">
        <f>SUM(G9:G12)</f>
        <v>25995.29</v>
      </c>
      <c r="K13" s="76"/>
      <c r="L13" s="104"/>
      <c r="M13" s="1"/>
    </row>
    <row r="14" spans="1:13" ht="15" x14ac:dyDescent="0.25">
      <c r="A14" s="26" t="s">
        <v>96</v>
      </c>
      <c r="B14" s="77"/>
      <c r="C14" s="125"/>
      <c r="D14" s="77"/>
      <c r="E14" s="15"/>
      <c r="F14" s="29"/>
      <c r="G14" s="16"/>
      <c r="H14" s="16"/>
      <c r="I14" s="42"/>
      <c r="J14" s="57"/>
      <c r="K14" s="76">
        <f>Supplies!F16</f>
        <v>500</v>
      </c>
      <c r="L14" s="104">
        <f>SUM(J14:K14)</f>
        <v>500</v>
      </c>
      <c r="M14" s="1"/>
    </row>
    <row r="15" spans="1:13" ht="15" x14ac:dyDescent="0.25">
      <c r="A15" s="27" t="s">
        <v>9</v>
      </c>
      <c r="B15" s="76">
        <f>Supplies!I3</f>
        <v>325</v>
      </c>
      <c r="C15" s="124"/>
      <c r="D15" s="76"/>
      <c r="E15" s="8"/>
      <c r="F15" s="40"/>
      <c r="G15" s="10"/>
      <c r="H15" s="10"/>
      <c r="I15" s="11"/>
      <c r="J15" s="76"/>
      <c r="K15" s="76"/>
      <c r="L15" s="104"/>
      <c r="M15" s="1"/>
    </row>
    <row r="16" spans="1:13" ht="15" x14ac:dyDescent="0.25">
      <c r="A16" s="27" t="s">
        <v>6</v>
      </c>
      <c r="B16" s="76">
        <f>Supplies!I7</f>
        <v>1925</v>
      </c>
      <c r="C16" s="124"/>
      <c r="D16" s="76"/>
      <c r="E16" s="14"/>
      <c r="F16" s="40"/>
      <c r="G16" s="10"/>
      <c r="H16" s="10"/>
      <c r="I16" s="11"/>
      <c r="J16" s="76"/>
      <c r="K16" s="76"/>
      <c r="L16" s="104"/>
      <c r="M16" s="1"/>
    </row>
    <row r="17" spans="1:13" ht="15" x14ac:dyDescent="0.25">
      <c r="A17" s="27" t="s">
        <v>7</v>
      </c>
      <c r="B17" s="76">
        <f>Supplies!I15</f>
        <v>1500</v>
      </c>
      <c r="C17" s="124"/>
      <c r="D17" s="76"/>
      <c r="E17" s="14"/>
      <c r="F17" s="40"/>
      <c r="G17" s="10"/>
      <c r="H17" s="10"/>
      <c r="I17" s="11"/>
      <c r="J17" s="76"/>
      <c r="K17" s="76"/>
      <c r="L17" s="104"/>
      <c r="M17" s="1"/>
    </row>
    <row r="18" spans="1:13" ht="15" x14ac:dyDescent="0.25">
      <c r="A18" s="26"/>
      <c r="B18" s="76"/>
      <c r="C18" s="9"/>
      <c r="D18" s="76"/>
      <c r="E18" s="14"/>
      <c r="F18" s="28"/>
      <c r="G18" s="10"/>
      <c r="H18" s="10"/>
      <c r="I18" s="11" t="s">
        <v>1</v>
      </c>
      <c r="J18" s="85">
        <f>Supplies!J2</f>
        <v>3750</v>
      </c>
      <c r="K18" s="76"/>
      <c r="L18" s="104"/>
      <c r="M18" s="1"/>
    </row>
    <row r="19" spans="1:13" ht="15" x14ac:dyDescent="0.25">
      <c r="A19" s="24" t="s">
        <v>97</v>
      </c>
      <c r="B19" s="76" t="s">
        <v>8</v>
      </c>
      <c r="C19" s="9"/>
      <c r="D19" s="76"/>
      <c r="E19" s="17"/>
      <c r="F19" s="28"/>
      <c r="G19" s="10"/>
      <c r="H19" s="10"/>
      <c r="I19" s="42"/>
      <c r="J19" s="57"/>
      <c r="K19" s="76"/>
      <c r="L19" s="104">
        <f>SUM(J19:K19)</f>
        <v>0</v>
      </c>
      <c r="M19" s="1"/>
    </row>
    <row r="20" spans="1:13" ht="57.75" x14ac:dyDescent="0.25">
      <c r="A20" s="24" t="s">
        <v>41</v>
      </c>
      <c r="B20" s="76" t="s">
        <v>59</v>
      </c>
      <c r="C20" s="9" t="s">
        <v>63</v>
      </c>
      <c r="D20" s="76" t="s">
        <v>58</v>
      </c>
      <c r="E20" s="17" t="s">
        <v>57</v>
      </c>
      <c r="F20" s="90" t="s">
        <v>93</v>
      </c>
      <c r="G20" s="10"/>
      <c r="H20" s="103" t="s">
        <v>56</v>
      </c>
      <c r="I20" s="11" t="s">
        <v>64</v>
      </c>
      <c r="J20" s="85"/>
      <c r="K20" s="76"/>
      <c r="L20" s="104"/>
      <c r="M20" s="1"/>
    </row>
    <row r="21" spans="1:13" ht="15" x14ac:dyDescent="0.25">
      <c r="A21" s="25" t="s">
        <v>11</v>
      </c>
      <c r="B21" s="78">
        <v>300</v>
      </c>
      <c r="C21" s="112">
        <v>150</v>
      </c>
      <c r="D21" s="78">
        <v>56</v>
      </c>
      <c r="E21" s="14">
        <v>3</v>
      </c>
      <c r="F21" s="113">
        <v>450</v>
      </c>
      <c r="G21" s="10"/>
      <c r="H21" s="14">
        <v>2</v>
      </c>
      <c r="I21" s="112">
        <f>(B21+((C21+D21)*3)+F21)*H21</f>
        <v>2736</v>
      </c>
      <c r="J21" s="85"/>
      <c r="K21" s="76"/>
      <c r="L21" s="104"/>
      <c r="M21" s="1"/>
    </row>
    <row r="22" spans="1:13" ht="15" x14ac:dyDescent="0.25">
      <c r="A22" s="24" t="s">
        <v>42</v>
      </c>
      <c r="B22" s="76"/>
      <c r="C22" s="105"/>
      <c r="D22" s="76"/>
      <c r="E22" s="8"/>
      <c r="F22" s="28" t="s">
        <v>61</v>
      </c>
      <c r="G22" s="12" t="s">
        <v>62</v>
      </c>
      <c r="H22" s="10"/>
      <c r="I22" s="112"/>
      <c r="J22" s="85"/>
      <c r="K22" s="76"/>
      <c r="L22" s="104"/>
      <c r="M22" s="1"/>
    </row>
    <row r="23" spans="1:13" ht="15" x14ac:dyDescent="0.25">
      <c r="A23" s="6" t="s">
        <v>12</v>
      </c>
      <c r="B23" s="78">
        <v>150</v>
      </c>
      <c r="C23" s="112">
        <v>100</v>
      </c>
      <c r="D23" s="78">
        <v>56</v>
      </c>
      <c r="E23" s="18">
        <v>2</v>
      </c>
      <c r="F23" s="30">
        <v>0.53</v>
      </c>
      <c r="G23" s="93">
        <v>98</v>
      </c>
      <c r="H23" s="14">
        <v>1</v>
      </c>
      <c r="I23" s="112">
        <f>(B23+(C23+D23)*E23)+F23*G23</f>
        <v>513.94000000000005</v>
      </c>
      <c r="J23" s="76"/>
      <c r="K23" s="76"/>
      <c r="L23" s="104"/>
      <c r="M23" s="1"/>
    </row>
    <row r="24" spans="1:13" ht="15" x14ac:dyDescent="0.25">
      <c r="A24" s="6"/>
      <c r="B24" s="78"/>
      <c r="C24" s="13"/>
      <c r="D24" s="78"/>
      <c r="E24" s="18"/>
      <c r="F24" s="30"/>
      <c r="G24" s="11"/>
      <c r="H24" s="11"/>
      <c r="I24" s="11" t="s">
        <v>1</v>
      </c>
      <c r="J24" s="85">
        <f>SUM(I21:I23)</f>
        <v>3249.94</v>
      </c>
      <c r="K24" s="76"/>
      <c r="L24" s="104"/>
      <c r="M24" s="1"/>
    </row>
    <row r="25" spans="1:13" ht="15" x14ac:dyDescent="0.25">
      <c r="A25" s="118" t="s">
        <v>98</v>
      </c>
      <c r="B25" s="76"/>
      <c r="C25" s="9"/>
      <c r="D25" s="76"/>
      <c r="E25" s="8"/>
      <c r="F25" s="28"/>
      <c r="G25" s="10"/>
      <c r="H25" s="10"/>
      <c r="I25" s="42"/>
      <c r="J25" s="57"/>
      <c r="K25" s="76">
        <v>500</v>
      </c>
      <c r="L25" s="104">
        <f>SUM(J25:K25)</f>
        <v>500</v>
      </c>
      <c r="M25" s="1"/>
    </row>
    <row r="26" spans="1:13" ht="15" x14ac:dyDescent="0.25">
      <c r="A26" s="119" t="s">
        <v>99</v>
      </c>
      <c r="B26" s="76"/>
      <c r="C26" s="9"/>
      <c r="D26" s="76"/>
      <c r="E26" s="8"/>
      <c r="F26" s="28"/>
      <c r="G26" s="105">
        <f>'Stakeholder Engagement'!B3</f>
        <v>0</v>
      </c>
      <c r="H26" s="10"/>
      <c r="I26" s="11"/>
      <c r="J26" s="76"/>
      <c r="K26" s="76"/>
      <c r="L26" s="104"/>
      <c r="M26" s="1"/>
    </row>
    <row r="27" spans="1:13" ht="15" x14ac:dyDescent="0.25">
      <c r="A27" s="119" t="s">
        <v>100</v>
      </c>
      <c r="B27" s="76"/>
      <c r="C27" s="9"/>
      <c r="D27" s="76"/>
      <c r="E27" s="8"/>
      <c r="F27" s="28"/>
      <c r="G27" s="105">
        <v>0</v>
      </c>
      <c r="H27" s="10"/>
      <c r="I27" s="11"/>
      <c r="J27" s="76"/>
      <c r="K27" s="76"/>
      <c r="L27" s="104"/>
      <c r="M27" s="1"/>
    </row>
    <row r="28" spans="1:13" ht="15" x14ac:dyDescent="0.25">
      <c r="A28" s="119" t="s">
        <v>101</v>
      </c>
      <c r="B28" s="76"/>
      <c r="C28" s="9"/>
      <c r="D28" s="9"/>
      <c r="E28" s="8"/>
      <c r="F28" s="28"/>
      <c r="G28" s="105">
        <v>0</v>
      </c>
      <c r="H28" s="10"/>
      <c r="I28" s="11"/>
      <c r="J28" s="76"/>
      <c r="K28" s="76"/>
      <c r="L28" s="104"/>
      <c r="M28" s="1"/>
    </row>
    <row r="29" spans="1:13" ht="15" x14ac:dyDescent="0.25">
      <c r="A29" s="119" t="s">
        <v>102</v>
      </c>
      <c r="B29" s="76"/>
      <c r="C29" s="9"/>
      <c r="D29" s="9"/>
      <c r="E29" s="8"/>
      <c r="F29" s="28"/>
      <c r="G29" s="105">
        <f>'Stakeholder Engagement'!B27</f>
        <v>0</v>
      </c>
      <c r="H29" s="10"/>
      <c r="I29" s="11"/>
      <c r="J29" s="88"/>
      <c r="K29" s="76"/>
      <c r="L29" s="104"/>
      <c r="M29" s="1"/>
    </row>
    <row r="30" spans="1:13" ht="15" x14ac:dyDescent="0.25">
      <c r="A30" s="120"/>
      <c r="B30" s="76"/>
      <c r="C30" s="9"/>
      <c r="D30" s="9"/>
      <c r="E30" s="8"/>
      <c r="F30" s="28"/>
      <c r="G30" s="10"/>
      <c r="H30" s="10"/>
      <c r="I30" s="11" t="s">
        <v>1</v>
      </c>
      <c r="J30" s="85">
        <f>SUM(G26:G29)</f>
        <v>0</v>
      </c>
      <c r="K30" s="76"/>
      <c r="L30" s="104"/>
      <c r="M30" s="1"/>
    </row>
    <row r="31" spans="1:13" ht="15" x14ac:dyDescent="0.25">
      <c r="A31" s="34" t="s">
        <v>103</v>
      </c>
      <c r="B31" s="76"/>
      <c r="C31" s="9"/>
      <c r="D31" s="76"/>
      <c r="E31" s="8"/>
      <c r="F31" s="28"/>
      <c r="G31" s="10"/>
      <c r="H31" s="10"/>
      <c r="I31" s="42"/>
      <c r="J31" s="57"/>
      <c r="K31" s="84" t="s">
        <v>91</v>
      </c>
      <c r="L31" s="104">
        <f>SUM(J31:K31)</f>
        <v>0</v>
      </c>
      <c r="M31" s="1"/>
    </row>
    <row r="32" spans="1:13" ht="15" x14ac:dyDescent="0.25">
      <c r="A32" s="35"/>
      <c r="B32" s="76" t="s">
        <v>85</v>
      </c>
      <c r="C32" s="9" t="s">
        <v>47</v>
      </c>
      <c r="D32" s="76" t="s">
        <v>38</v>
      </c>
      <c r="E32" s="8"/>
      <c r="F32" s="28"/>
      <c r="G32" s="10"/>
      <c r="H32" s="10"/>
      <c r="I32" s="11"/>
      <c r="J32" s="76"/>
      <c r="K32" s="76"/>
      <c r="L32" s="104"/>
      <c r="M32" s="1"/>
    </row>
    <row r="33" spans="1:13" ht="15" x14ac:dyDescent="0.25">
      <c r="A33" s="95" t="s">
        <v>48</v>
      </c>
      <c r="B33" s="76">
        <f>F7</f>
        <v>47744.2</v>
      </c>
      <c r="C33" s="23">
        <v>0.217</v>
      </c>
      <c r="D33" s="76">
        <f>B33*C33</f>
        <v>10360.491399999999</v>
      </c>
      <c r="E33" s="8"/>
      <c r="F33" s="28"/>
      <c r="G33" s="10"/>
      <c r="H33" s="10"/>
      <c r="I33" s="11"/>
      <c r="J33" s="86"/>
      <c r="K33" s="76"/>
      <c r="L33" s="104"/>
      <c r="M33" s="1"/>
    </row>
    <row r="34" spans="1:13" ht="15" x14ac:dyDescent="0.25">
      <c r="A34" s="33" t="s">
        <v>49</v>
      </c>
      <c r="B34" s="76">
        <f>F9</f>
        <v>18178.25</v>
      </c>
      <c r="C34" s="23">
        <v>0.217</v>
      </c>
      <c r="D34" s="76">
        <f t="shared" ref="D34" si="3">B34*C34</f>
        <v>3944.6802499999999</v>
      </c>
      <c r="E34" s="8"/>
      <c r="F34" s="28"/>
      <c r="G34" s="10"/>
      <c r="H34" s="10"/>
      <c r="I34" s="11"/>
      <c r="J34" s="87"/>
      <c r="K34" s="76"/>
      <c r="L34" s="104"/>
      <c r="M34" s="1"/>
    </row>
    <row r="35" spans="1:13" ht="15" x14ac:dyDescent="0.25">
      <c r="A35" s="33"/>
      <c r="B35" s="76"/>
      <c r="C35" s="9"/>
      <c r="D35" s="76"/>
      <c r="E35" s="8"/>
      <c r="F35" s="28"/>
      <c r="G35" s="10"/>
      <c r="H35" s="10"/>
      <c r="I35" s="11" t="s">
        <v>67</v>
      </c>
      <c r="J35" s="85">
        <f>SUM(D33:D34)</f>
        <v>14305.171649999998</v>
      </c>
      <c r="K35" s="84" t="s">
        <v>91</v>
      </c>
      <c r="L35" s="104"/>
      <c r="M35" s="1"/>
    </row>
    <row r="36" spans="1:13" ht="15" x14ac:dyDescent="0.25">
      <c r="A36" s="96"/>
      <c r="B36" s="76"/>
      <c r="C36" s="9"/>
      <c r="D36" s="9"/>
      <c r="E36" s="8"/>
      <c r="F36" s="28"/>
      <c r="G36" s="10"/>
      <c r="H36" s="10"/>
      <c r="I36" s="11"/>
      <c r="J36" s="85"/>
      <c r="K36" s="76"/>
      <c r="L36" s="104"/>
      <c r="M36" s="1"/>
    </row>
    <row r="37" spans="1:13" ht="18" customHeight="1" x14ac:dyDescent="0.25">
      <c r="A37" s="98" t="s">
        <v>79</v>
      </c>
      <c r="B37" s="79"/>
      <c r="C37" s="70"/>
      <c r="D37" s="70"/>
      <c r="E37" s="71"/>
      <c r="F37" s="9"/>
      <c r="G37" s="72"/>
      <c r="H37" s="71"/>
      <c r="I37" s="71" t="s">
        <v>1</v>
      </c>
      <c r="J37" s="97">
        <f>SUM(J3:J36)</f>
        <v>110322.74565</v>
      </c>
      <c r="K37" s="97">
        <f>SUM(K3:K36)</f>
        <v>5000</v>
      </c>
      <c r="L37" s="97">
        <f>SUM(J37:K37)</f>
        <v>115322.74565</v>
      </c>
      <c r="M37" s="1"/>
    </row>
    <row r="38" spans="1:13" x14ac:dyDescent="0.2">
      <c r="A38" s="32"/>
      <c r="B38" s="80"/>
      <c r="E38" s="1"/>
      <c r="F38" s="39"/>
      <c r="G38" s="1"/>
      <c r="H38" s="1"/>
      <c r="I38" s="1"/>
      <c r="J38" s="73"/>
      <c r="K38" s="1"/>
      <c r="L38" s="1"/>
      <c r="M38" s="1"/>
    </row>
    <row r="39" spans="1:13" x14ac:dyDescent="0.2">
      <c r="A39" s="32"/>
      <c r="E39" s="1"/>
      <c r="F39" s="39"/>
      <c r="G39" s="1"/>
      <c r="H39" s="1"/>
      <c r="I39" s="1"/>
      <c r="J39" s="73"/>
      <c r="K39" s="1"/>
      <c r="L39" s="1"/>
      <c r="M39" s="1"/>
    </row>
    <row r="40" spans="1:13" x14ac:dyDescent="0.2">
      <c r="A40" s="32"/>
      <c r="B40" s="1"/>
      <c r="C40" s="1"/>
      <c r="D40" s="1"/>
      <c r="E40" s="1"/>
      <c r="F40" s="39"/>
      <c r="G40" s="1"/>
      <c r="H40" s="1"/>
      <c r="I40" s="1"/>
      <c r="J40" s="73"/>
      <c r="K40" s="1"/>
      <c r="L40" s="1"/>
      <c r="M40" s="1"/>
    </row>
    <row r="41" spans="1:13" x14ac:dyDescent="0.2">
      <c r="A41" s="32"/>
      <c r="B41" s="1"/>
      <c r="C41" s="1"/>
      <c r="D41" s="1"/>
      <c r="E41" s="1"/>
      <c r="F41" s="39"/>
      <c r="G41" s="1"/>
      <c r="H41" s="1"/>
      <c r="I41" s="1"/>
      <c r="J41" s="73"/>
      <c r="K41" s="1"/>
      <c r="L41" s="1"/>
      <c r="M41" s="1"/>
    </row>
    <row r="42" spans="1:13" x14ac:dyDescent="0.2">
      <c r="A42" s="32"/>
      <c r="B42" s="1"/>
      <c r="C42" s="1"/>
      <c r="D42" s="1"/>
      <c r="E42" s="1"/>
      <c r="F42" s="39"/>
      <c r="G42" s="1"/>
      <c r="H42" s="1"/>
      <c r="I42" s="1"/>
      <c r="J42" s="73"/>
      <c r="K42" s="1"/>
      <c r="L42" s="1"/>
      <c r="M42" s="1"/>
    </row>
    <row r="43" spans="1:13" x14ac:dyDescent="0.2">
      <c r="A43" s="32"/>
      <c r="B43" s="1"/>
      <c r="C43" s="1"/>
      <c r="D43" s="1"/>
      <c r="E43" s="1"/>
      <c r="F43" s="39"/>
      <c r="G43" s="1"/>
      <c r="H43" s="1"/>
      <c r="I43" s="1"/>
      <c r="J43" s="73"/>
      <c r="K43" s="1"/>
      <c r="L43" s="1"/>
      <c r="M43" s="1"/>
    </row>
    <row r="44" spans="1:13" x14ac:dyDescent="0.2">
      <c r="A44" s="32"/>
      <c r="B44" s="1"/>
      <c r="C44" s="1"/>
      <c r="D44" s="1"/>
      <c r="E44" s="1"/>
      <c r="F44" s="39"/>
      <c r="G44" s="1"/>
      <c r="H44" s="1"/>
      <c r="I44" s="1"/>
      <c r="J44" s="73"/>
      <c r="K44" s="1"/>
      <c r="L44" s="1"/>
      <c r="M44" s="1"/>
    </row>
    <row r="45" spans="1:13" x14ac:dyDescent="0.2">
      <c r="A45" s="32"/>
      <c r="B45" s="1"/>
      <c r="C45" s="1"/>
      <c r="D45" s="1"/>
      <c r="E45" s="1"/>
      <c r="F45" s="39"/>
      <c r="G45" s="1"/>
      <c r="H45" s="1"/>
      <c r="I45" s="1"/>
      <c r="J45" s="73"/>
      <c r="K45" s="1"/>
      <c r="L45" s="1"/>
      <c r="M45" s="1"/>
    </row>
    <row r="46" spans="1:13" x14ac:dyDescent="0.2">
      <c r="A46" s="32"/>
      <c r="B46" s="1"/>
      <c r="C46" s="1"/>
      <c r="D46" s="1"/>
      <c r="E46" s="1"/>
      <c r="F46" s="39"/>
      <c r="G46" s="1"/>
      <c r="H46" s="1"/>
      <c r="I46" s="1"/>
      <c r="J46" s="73"/>
      <c r="K46" s="1"/>
      <c r="L46" s="1"/>
      <c r="M46" s="1"/>
    </row>
    <row r="47" spans="1:13" x14ac:dyDescent="0.2">
      <c r="A47" s="32"/>
      <c r="B47" s="1"/>
      <c r="C47" s="1"/>
      <c r="D47" s="1"/>
      <c r="E47" s="1"/>
      <c r="F47" s="39"/>
      <c r="G47" s="1"/>
      <c r="H47" s="1"/>
      <c r="I47" s="1"/>
      <c r="J47" s="73"/>
      <c r="K47" s="1"/>
      <c r="L47" s="1"/>
      <c r="M47" s="1"/>
    </row>
    <row r="48" spans="1:13" x14ac:dyDescent="0.2">
      <c r="A48" s="32"/>
      <c r="B48" s="1"/>
      <c r="C48" s="1"/>
      <c r="D48" s="1"/>
      <c r="E48" s="1"/>
      <c r="F48" s="39"/>
      <c r="G48" s="1"/>
      <c r="H48" s="1"/>
      <c r="I48" s="1"/>
      <c r="J48" s="73"/>
      <c r="K48" s="1"/>
      <c r="L48" s="1"/>
      <c r="M48" s="1"/>
    </row>
    <row r="49" spans="1:13" x14ac:dyDescent="0.2">
      <c r="A49" s="31"/>
      <c r="B49" s="1"/>
      <c r="C49" s="1"/>
      <c r="D49" s="1"/>
      <c r="E49" s="1"/>
      <c r="F49" s="39"/>
      <c r="G49" s="1"/>
      <c r="H49" s="1"/>
      <c r="I49" s="1"/>
      <c r="J49" s="73"/>
      <c r="K49" s="1"/>
      <c r="L49" s="1"/>
      <c r="M49" s="1"/>
    </row>
    <row r="50" spans="1:13" x14ac:dyDescent="0.2">
      <c r="A50" s="32"/>
      <c r="B50" s="1"/>
      <c r="C50" s="1"/>
      <c r="D50" s="1"/>
      <c r="E50" s="1"/>
      <c r="F50" s="39"/>
      <c r="G50" s="1"/>
      <c r="H50" s="1"/>
      <c r="I50" s="1"/>
      <c r="J50" s="73"/>
      <c r="K50" s="1"/>
      <c r="L50" s="1"/>
      <c r="M50" s="1"/>
    </row>
    <row r="51" spans="1:13" x14ac:dyDescent="0.2">
      <c r="A51" s="32"/>
      <c r="B51" s="1"/>
      <c r="C51" s="1"/>
      <c r="D51" s="1"/>
      <c r="E51" s="1"/>
      <c r="F51" s="39"/>
      <c r="G51" s="1"/>
      <c r="H51" s="1"/>
      <c r="I51" s="1"/>
      <c r="J51" s="73"/>
      <c r="K51" s="1"/>
      <c r="L51" s="1"/>
      <c r="M51" s="1"/>
    </row>
    <row r="52" spans="1:13" x14ac:dyDescent="0.2">
      <c r="A52" s="32"/>
      <c r="B52" s="1"/>
      <c r="C52" s="1"/>
      <c r="D52" s="1"/>
      <c r="E52" s="1"/>
      <c r="F52" s="39"/>
      <c r="G52" s="1"/>
      <c r="H52" s="1"/>
      <c r="I52" s="1"/>
      <c r="J52" s="73"/>
      <c r="K52" s="1"/>
      <c r="L52" s="1"/>
      <c r="M52" s="1"/>
    </row>
    <row r="53" spans="1:13" x14ac:dyDescent="0.2">
      <c r="A53" s="32"/>
      <c r="B53" s="1"/>
      <c r="C53" s="1"/>
      <c r="D53" s="1"/>
      <c r="E53" s="1"/>
      <c r="F53" s="39"/>
      <c r="G53" s="1"/>
      <c r="H53" s="1"/>
      <c r="I53" s="1"/>
      <c r="J53" s="73"/>
      <c r="K53" s="1"/>
      <c r="L53" s="1"/>
      <c r="M53" s="1"/>
    </row>
    <row r="54" spans="1:13" x14ac:dyDescent="0.2">
      <c r="A54" s="32"/>
      <c r="B54" s="1"/>
      <c r="C54" s="1"/>
      <c r="D54" s="1"/>
      <c r="E54" s="1"/>
      <c r="F54" s="39"/>
      <c r="G54" s="1"/>
      <c r="H54" s="1"/>
      <c r="I54" s="1"/>
      <c r="J54" s="73"/>
      <c r="K54" s="1"/>
      <c r="L54" s="1"/>
      <c r="M54" s="1"/>
    </row>
    <row r="55" spans="1:13" x14ac:dyDescent="0.2">
      <c r="A55" s="32"/>
      <c r="B55" s="1"/>
      <c r="C55" s="1"/>
      <c r="D55" s="1"/>
      <c r="E55" s="1"/>
      <c r="F55" s="39"/>
      <c r="G55" s="1"/>
      <c r="H55" s="1"/>
      <c r="I55" s="1"/>
      <c r="J55" s="73"/>
      <c r="K55" s="1"/>
      <c r="L55" s="1"/>
      <c r="M55" s="1"/>
    </row>
    <row r="56" spans="1:13" x14ac:dyDescent="0.2">
      <c r="A56" s="32"/>
      <c r="B56" s="1"/>
      <c r="C56" s="1"/>
      <c r="D56" s="1"/>
      <c r="E56" s="1"/>
      <c r="F56" s="39"/>
      <c r="G56" s="1"/>
      <c r="H56" s="1"/>
      <c r="I56" s="1"/>
      <c r="J56" s="73"/>
      <c r="K56" s="1"/>
      <c r="L56" s="1"/>
      <c r="M56" s="1"/>
    </row>
    <row r="57" spans="1:13" x14ac:dyDescent="0.2">
      <c r="A57" s="31"/>
      <c r="B57" s="1"/>
      <c r="C57" s="1"/>
      <c r="D57" s="1"/>
      <c r="E57" s="1"/>
      <c r="F57" s="39"/>
      <c r="G57" s="1"/>
      <c r="H57" s="1"/>
      <c r="I57" s="1"/>
      <c r="J57" s="73"/>
      <c r="K57" s="1"/>
      <c r="L57" s="1"/>
      <c r="M57" s="1"/>
    </row>
    <row r="58" spans="1:13" x14ac:dyDescent="0.2">
      <c r="A58" s="32"/>
      <c r="B58" s="1"/>
      <c r="C58" s="1"/>
      <c r="D58" s="1"/>
      <c r="E58" s="1"/>
      <c r="F58" s="39"/>
      <c r="G58" s="1"/>
      <c r="H58" s="1"/>
      <c r="I58" s="1"/>
      <c r="J58" s="73"/>
      <c r="K58" s="1"/>
      <c r="L58" s="1"/>
      <c r="M58" s="1"/>
    </row>
    <row r="59" spans="1:13" x14ac:dyDescent="0.2">
      <c r="A59" s="32"/>
      <c r="B59" s="1"/>
      <c r="C59" s="1"/>
      <c r="D59" s="1"/>
      <c r="E59" s="1"/>
      <c r="F59" s="39"/>
      <c r="G59" s="1"/>
      <c r="H59" s="1"/>
      <c r="I59" s="1"/>
      <c r="J59" s="73"/>
      <c r="K59" s="1"/>
      <c r="L59" s="1"/>
      <c r="M59" s="1"/>
    </row>
    <row r="60" spans="1:13" x14ac:dyDescent="0.2">
      <c r="A60" s="32"/>
      <c r="B60" s="1"/>
      <c r="C60" s="1"/>
      <c r="D60" s="1"/>
      <c r="E60" s="1"/>
      <c r="F60" s="39"/>
      <c r="G60" s="1"/>
      <c r="H60" s="1"/>
      <c r="I60" s="1"/>
      <c r="J60" s="73"/>
      <c r="K60" s="1"/>
      <c r="L60" s="1"/>
      <c r="M60" s="1"/>
    </row>
    <row r="61" spans="1:13" x14ac:dyDescent="0.2">
      <c r="A61" s="32"/>
      <c r="B61" s="1"/>
      <c r="C61" s="1"/>
      <c r="D61" s="1"/>
      <c r="E61" s="1"/>
      <c r="F61" s="39"/>
      <c r="G61" s="1"/>
      <c r="H61" s="1"/>
      <c r="I61" s="1"/>
      <c r="J61" s="73"/>
      <c r="K61" s="1"/>
      <c r="L61" s="1"/>
      <c r="M61" s="1"/>
    </row>
    <row r="62" spans="1:13" x14ac:dyDescent="0.2">
      <c r="A62" s="32"/>
      <c r="B62" s="1"/>
      <c r="C62" s="1"/>
      <c r="D62" s="1"/>
      <c r="E62" s="1"/>
      <c r="F62" s="39"/>
      <c r="G62" s="1"/>
      <c r="H62" s="1"/>
      <c r="I62" s="1"/>
      <c r="J62" s="73"/>
      <c r="K62" s="1"/>
      <c r="L62" s="1"/>
      <c r="M62" s="1"/>
    </row>
    <row r="63" spans="1:13" x14ac:dyDescent="0.2">
      <c r="A63" s="32"/>
      <c r="B63" s="1"/>
      <c r="C63" s="1"/>
      <c r="D63" s="1"/>
      <c r="E63" s="1"/>
      <c r="F63" s="39"/>
      <c r="G63" s="1"/>
      <c r="H63" s="1"/>
      <c r="I63" s="1"/>
      <c r="J63" s="73"/>
      <c r="K63" s="1"/>
      <c r="L63" s="1"/>
      <c r="M63" s="1"/>
    </row>
    <row r="64" spans="1:13" x14ac:dyDescent="0.2">
      <c r="A64" s="31"/>
      <c r="B64" s="1"/>
      <c r="C64" s="1"/>
      <c r="D64" s="1"/>
      <c r="E64" s="1"/>
      <c r="F64" s="39"/>
      <c r="G64" s="1"/>
      <c r="H64" s="1"/>
      <c r="I64" s="1"/>
      <c r="J64" s="73"/>
      <c r="K64" s="1"/>
      <c r="L64" s="1"/>
      <c r="M64" s="1"/>
    </row>
    <row r="65" spans="1:13" x14ac:dyDescent="0.2">
      <c r="A65" s="32"/>
      <c r="B65" s="1"/>
      <c r="C65" s="1"/>
      <c r="D65" s="1"/>
      <c r="E65" s="1"/>
      <c r="F65" s="39"/>
      <c r="G65" s="1"/>
      <c r="H65" s="1"/>
      <c r="I65" s="1"/>
      <c r="J65" s="73"/>
      <c r="K65" s="1"/>
      <c r="L65" s="1"/>
      <c r="M65" s="1"/>
    </row>
    <row r="66" spans="1:13" x14ac:dyDescent="0.2">
      <c r="A66" s="32"/>
      <c r="B66" s="1"/>
      <c r="C66" s="1"/>
      <c r="D66" s="1"/>
      <c r="E66" s="1"/>
      <c r="F66" s="39"/>
      <c r="G66" s="1"/>
      <c r="H66" s="1"/>
      <c r="I66" s="1"/>
      <c r="J66" s="73"/>
      <c r="K66" s="1"/>
      <c r="L66" s="1"/>
      <c r="M66" s="1"/>
    </row>
    <row r="67" spans="1:13" x14ac:dyDescent="0.2">
      <c r="A67" s="32"/>
      <c r="B67" s="1"/>
      <c r="C67" s="1"/>
      <c r="D67" s="1"/>
      <c r="E67" s="1"/>
      <c r="F67" s="39"/>
      <c r="G67" s="1"/>
      <c r="H67" s="1"/>
      <c r="I67" s="1"/>
      <c r="J67" s="73"/>
      <c r="K67" s="1"/>
      <c r="L67" s="1"/>
      <c r="M67" s="1"/>
    </row>
    <row r="68" spans="1:13" x14ac:dyDescent="0.2">
      <c r="A68" s="32"/>
      <c r="B68" s="1"/>
      <c r="C68" s="1"/>
      <c r="D68" s="1"/>
      <c r="E68" s="1"/>
      <c r="F68" s="39"/>
      <c r="G68" s="1"/>
      <c r="H68" s="1"/>
      <c r="I68" s="1"/>
      <c r="J68" s="73"/>
      <c r="K68" s="1"/>
      <c r="L68" s="1"/>
      <c r="M68" s="1"/>
    </row>
    <row r="69" spans="1:13" x14ac:dyDescent="0.2">
      <c r="A69" s="32"/>
      <c r="B69" s="1"/>
      <c r="C69" s="1"/>
      <c r="D69" s="1"/>
      <c r="E69" s="1"/>
      <c r="F69" s="39"/>
      <c r="G69" s="1"/>
      <c r="H69" s="1"/>
      <c r="I69" s="1"/>
      <c r="J69" s="73"/>
      <c r="K69" s="1"/>
      <c r="L69" s="1"/>
      <c r="M69" s="1"/>
    </row>
    <row r="70" spans="1:13" x14ac:dyDescent="0.2">
      <c r="A70" s="32"/>
      <c r="B70" s="1"/>
      <c r="C70" s="1"/>
      <c r="D70" s="1"/>
      <c r="E70" s="1"/>
      <c r="F70" s="39"/>
      <c r="G70" s="1"/>
      <c r="H70" s="1"/>
      <c r="I70" s="1"/>
      <c r="J70" s="73"/>
      <c r="K70" s="1"/>
      <c r="L70" s="1"/>
      <c r="M70" s="1"/>
    </row>
    <row r="71" spans="1:13" x14ac:dyDescent="0.2">
      <c r="A71" s="32"/>
      <c r="B71" s="1"/>
      <c r="C71" s="1"/>
      <c r="D71" s="1"/>
      <c r="E71" s="1"/>
      <c r="F71" s="39"/>
      <c r="G71" s="1"/>
      <c r="H71" s="1"/>
      <c r="I71" s="1"/>
      <c r="J71" s="73"/>
      <c r="K71" s="1"/>
      <c r="L71" s="1"/>
      <c r="M71" s="1"/>
    </row>
    <row r="72" spans="1:13" x14ac:dyDescent="0.2">
      <c r="A72" s="32"/>
      <c r="B72" s="1"/>
      <c r="C72" s="1"/>
      <c r="D72" s="1"/>
      <c r="E72" s="1"/>
      <c r="F72" s="39"/>
      <c r="G72" s="1"/>
      <c r="H72" s="1"/>
      <c r="I72" s="1"/>
      <c r="J72" s="73"/>
      <c r="K72" s="1"/>
      <c r="L72" s="1"/>
      <c r="M72" s="1"/>
    </row>
    <row r="73" spans="1:13" x14ac:dyDescent="0.2">
      <c r="B73" s="1"/>
      <c r="C73" s="1"/>
      <c r="D73" s="1"/>
      <c r="E73" s="1"/>
      <c r="F73" s="39"/>
      <c r="G73" s="1"/>
      <c r="H73" s="1"/>
      <c r="I73" s="1"/>
      <c r="J73" s="73"/>
      <c r="K73" s="1"/>
      <c r="L73" s="1"/>
      <c r="M73" s="1"/>
    </row>
    <row r="74" spans="1:13" x14ac:dyDescent="0.2">
      <c r="B74" s="1"/>
      <c r="C74" s="1"/>
      <c r="D74" s="1"/>
      <c r="E74" s="1"/>
      <c r="F74" s="39"/>
      <c r="G74" s="1"/>
      <c r="H74" s="1"/>
      <c r="I74" s="1"/>
      <c r="J74" s="73"/>
      <c r="K74" s="1"/>
      <c r="L74" s="1"/>
      <c r="M74" s="1"/>
    </row>
  </sheetData>
  <mergeCells count="1">
    <mergeCell ref="B1:L1"/>
  </mergeCells>
  <phoneticPr fontId="1" type="noConversion"/>
  <pageMargins left="0" right="0" top="0.75" bottom="0.75" header="0.3" footer="0.3"/>
  <pageSetup paperSize="17" orientation="landscape" r:id="rId1"/>
  <headerFooter alignWithMargins="0">
    <oddHeader>&amp;C&amp;14Health Impact Assessment Budget Template</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workbookViewId="0">
      <selection activeCell="C34" sqref="C34"/>
    </sheetView>
  </sheetViews>
  <sheetFormatPr defaultRowHeight="12.75" x14ac:dyDescent="0.2"/>
  <cols>
    <col min="1" max="1" width="47.85546875" customWidth="1"/>
    <col min="2" max="2" width="18.5703125" customWidth="1"/>
    <col min="3" max="3" width="13.28515625" customWidth="1"/>
    <col min="4" max="4" width="21.42578125" customWidth="1"/>
    <col min="5" max="5" width="10.7109375" customWidth="1"/>
    <col min="6" max="6" width="17.42578125" customWidth="1"/>
    <col min="7" max="7" width="18.28515625" customWidth="1"/>
    <col min="9" max="9" width="11" customWidth="1"/>
    <col min="10" max="10" width="17" customWidth="1"/>
    <col min="11" max="11" width="14.85546875" customWidth="1"/>
    <col min="12" max="12" width="16.140625" customWidth="1"/>
  </cols>
  <sheetData>
    <row r="1" spans="1:12" ht="20.25" x14ac:dyDescent="0.3">
      <c r="A1" s="20" t="s">
        <v>113</v>
      </c>
      <c r="B1" s="128" t="s">
        <v>84</v>
      </c>
      <c r="C1" s="128"/>
      <c r="D1" s="128"/>
      <c r="E1" s="128"/>
      <c r="F1" s="128"/>
      <c r="G1" s="128"/>
      <c r="H1" s="128"/>
      <c r="I1" s="128"/>
      <c r="J1" s="128"/>
      <c r="K1" s="128"/>
      <c r="L1" s="128"/>
    </row>
    <row r="2" spans="1:12" ht="45" x14ac:dyDescent="0.25">
      <c r="A2" s="36" t="s">
        <v>94</v>
      </c>
      <c r="B2" s="2" t="s">
        <v>85</v>
      </c>
      <c r="C2" s="3" t="s">
        <v>39</v>
      </c>
      <c r="D2" s="2" t="s">
        <v>51</v>
      </c>
      <c r="E2" s="3" t="s">
        <v>50</v>
      </c>
      <c r="F2" s="4" t="s">
        <v>65</v>
      </c>
      <c r="G2" s="89" t="s">
        <v>86</v>
      </c>
      <c r="H2" s="5"/>
      <c r="I2" s="4"/>
      <c r="J2" s="54" t="s">
        <v>13</v>
      </c>
      <c r="K2" s="117" t="s">
        <v>81</v>
      </c>
      <c r="L2" s="74" t="s">
        <v>80</v>
      </c>
    </row>
    <row r="3" spans="1:12" ht="15" x14ac:dyDescent="0.25">
      <c r="A3" s="37" t="s">
        <v>5</v>
      </c>
      <c r="B3" s="75"/>
      <c r="C3" s="23"/>
      <c r="D3" s="76"/>
      <c r="E3" s="81"/>
      <c r="F3" s="83"/>
      <c r="G3" s="105">
        <f>(B3+D3)*E3</f>
        <v>0</v>
      </c>
      <c r="H3" s="10"/>
      <c r="I3" s="42"/>
      <c r="J3" s="57"/>
      <c r="K3" s="76"/>
      <c r="L3" s="104">
        <f>SUM(J3:K3)</f>
        <v>0</v>
      </c>
    </row>
    <row r="4" spans="1:12" ht="15" x14ac:dyDescent="0.25">
      <c r="A4" s="37" t="s">
        <v>2</v>
      </c>
      <c r="B4" s="75"/>
      <c r="C4" s="23"/>
      <c r="D4" s="76"/>
      <c r="E4" s="81"/>
      <c r="F4" s="83"/>
      <c r="G4" s="105">
        <f t="shared" ref="G4:G6" si="0">(B4+D4)*E4</f>
        <v>0</v>
      </c>
      <c r="H4" s="10"/>
      <c r="I4" s="11"/>
      <c r="J4" s="76"/>
      <c r="K4" s="76"/>
      <c r="L4" s="104"/>
    </row>
    <row r="5" spans="1:12" ht="15" x14ac:dyDescent="0.25">
      <c r="A5" s="37" t="s">
        <v>10</v>
      </c>
      <c r="B5" s="75"/>
      <c r="C5" s="23"/>
      <c r="D5" s="76"/>
      <c r="E5" s="81"/>
      <c r="F5" s="83"/>
      <c r="G5" s="105">
        <f t="shared" si="0"/>
        <v>0</v>
      </c>
      <c r="H5" s="10"/>
      <c r="I5" s="11"/>
      <c r="J5" s="76"/>
      <c r="K5" s="76"/>
      <c r="L5" s="104"/>
    </row>
    <row r="6" spans="1:12" ht="15" x14ac:dyDescent="0.25">
      <c r="A6" s="37" t="s">
        <v>10</v>
      </c>
      <c r="B6" s="75"/>
      <c r="C6" s="23"/>
      <c r="D6" s="76"/>
      <c r="E6" s="81"/>
      <c r="F6" s="83"/>
      <c r="G6" s="105">
        <f t="shared" si="0"/>
        <v>0</v>
      </c>
      <c r="H6" s="10"/>
      <c r="I6" s="11"/>
      <c r="J6" s="76"/>
      <c r="K6" s="76"/>
      <c r="L6" s="104"/>
    </row>
    <row r="7" spans="1:12" ht="15" x14ac:dyDescent="0.25">
      <c r="A7" s="37"/>
      <c r="B7" s="75"/>
      <c r="C7" s="7"/>
      <c r="D7" s="76"/>
      <c r="E7" s="81"/>
      <c r="F7" s="84">
        <f>SUM(F3:F6)</f>
        <v>0</v>
      </c>
      <c r="G7" s="105">
        <f>SUM(G3:G6)</f>
        <v>0</v>
      </c>
      <c r="H7" s="10"/>
      <c r="I7" s="11" t="s">
        <v>1</v>
      </c>
      <c r="J7" s="85">
        <f>SUM(G3:G6)</f>
        <v>0</v>
      </c>
      <c r="K7" s="76"/>
      <c r="L7" s="104"/>
    </row>
    <row r="8" spans="1:12" ht="29.25" x14ac:dyDescent="0.25">
      <c r="A8" s="61" t="s">
        <v>95</v>
      </c>
      <c r="B8" s="75" t="s">
        <v>90</v>
      </c>
      <c r="C8" s="7" t="s">
        <v>39</v>
      </c>
      <c r="D8" s="82" t="s">
        <v>51</v>
      </c>
      <c r="E8" s="81" t="s">
        <v>50</v>
      </c>
      <c r="F8" s="102" t="s">
        <v>65</v>
      </c>
      <c r="G8" s="91" t="s">
        <v>86</v>
      </c>
      <c r="H8" s="10"/>
      <c r="I8" s="42"/>
      <c r="J8" s="57"/>
      <c r="K8" s="76"/>
      <c r="L8" s="104">
        <f>SUM(J8:K8)</f>
        <v>0</v>
      </c>
    </row>
    <row r="9" spans="1:12" ht="15" x14ac:dyDescent="0.25">
      <c r="A9" s="62" t="s">
        <v>88</v>
      </c>
      <c r="B9" s="75"/>
      <c r="C9" s="23"/>
      <c r="D9" s="76"/>
      <c r="E9" s="81"/>
      <c r="F9" s="83">
        <f>B9*E9</f>
        <v>0</v>
      </c>
      <c r="G9" s="105">
        <f>(B9+D9)*E9</f>
        <v>0</v>
      </c>
      <c r="H9" s="10"/>
      <c r="I9" s="11"/>
      <c r="J9" s="76"/>
      <c r="K9" s="76"/>
      <c r="L9" s="104"/>
    </row>
    <row r="10" spans="1:12" ht="15" x14ac:dyDescent="0.25">
      <c r="A10" s="62" t="s">
        <v>87</v>
      </c>
      <c r="B10" s="75"/>
      <c r="C10" s="92"/>
      <c r="D10" s="92"/>
      <c r="E10" s="92"/>
      <c r="F10" s="83"/>
      <c r="G10" s="105">
        <f>SUM(B10)</f>
        <v>0</v>
      </c>
      <c r="H10" s="10"/>
      <c r="I10" s="11"/>
      <c r="J10" s="76"/>
      <c r="K10" s="76"/>
      <c r="L10" s="104"/>
    </row>
    <row r="11" spans="1:12" ht="15" x14ac:dyDescent="0.25">
      <c r="A11" s="62"/>
      <c r="B11" s="75"/>
      <c r="C11" s="7" t="s">
        <v>52</v>
      </c>
      <c r="D11" s="76" t="s">
        <v>53</v>
      </c>
      <c r="E11" s="8"/>
      <c r="F11" s="83"/>
      <c r="G11" s="105"/>
      <c r="H11" s="10"/>
      <c r="I11" s="11"/>
      <c r="J11" s="76"/>
      <c r="K11" s="76"/>
      <c r="L11" s="104"/>
    </row>
    <row r="12" spans="1:12" ht="15" x14ac:dyDescent="0.25">
      <c r="A12" s="62" t="s">
        <v>89</v>
      </c>
      <c r="B12" s="76"/>
      <c r="C12" s="105"/>
      <c r="D12" s="76"/>
      <c r="E12" s="8"/>
      <c r="F12" s="83">
        <f>C12*D12</f>
        <v>0</v>
      </c>
      <c r="G12" s="105">
        <f>F12</f>
        <v>0</v>
      </c>
      <c r="H12" s="10"/>
      <c r="I12" s="11"/>
      <c r="J12" s="76"/>
      <c r="K12" s="76"/>
      <c r="L12" s="104"/>
    </row>
    <row r="13" spans="1:12" ht="15" x14ac:dyDescent="0.25">
      <c r="A13" s="62"/>
      <c r="B13" s="76"/>
      <c r="C13" s="124"/>
      <c r="D13" s="76"/>
      <c r="E13" s="8"/>
      <c r="F13" s="28"/>
      <c r="G13" s="10"/>
      <c r="H13" s="10"/>
      <c r="I13" s="11" t="s">
        <v>1</v>
      </c>
      <c r="J13" s="85">
        <f>SUM(G9:G12)</f>
        <v>0</v>
      </c>
      <c r="K13" s="76"/>
      <c r="L13" s="104"/>
    </row>
    <row r="14" spans="1:12" ht="15" x14ac:dyDescent="0.25">
      <c r="A14" s="26" t="s">
        <v>96</v>
      </c>
      <c r="B14" s="77"/>
      <c r="C14" s="125"/>
      <c r="D14" s="77"/>
      <c r="E14" s="15"/>
      <c r="F14" s="29"/>
      <c r="G14" s="16"/>
      <c r="H14" s="16"/>
      <c r="I14" s="42"/>
      <c r="J14" s="57"/>
      <c r="K14" s="76"/>
      <c r="L14" s="104">
        <f>SUM(J14:K14)</f>
        <v>0</v>
      </c>
    </row>
    <row r="15" spans="1:12" ht="15" x14ac:dyDescent="0.25">
      <c r="A15" s="27" t="s">
        <v>9</v>
      </c>
      <c r="B15" s="76"/>
      <c r="C15" s="124"/>
      <c r="D15" s="76"/>
      <c r="E15" s="8"/>
      <c r="F15" s="40"/>
      <c r="G15" s="10"/>
      <c r="H15" s="10"/>
      <c r="I15" s="11"/>
      <c r="J15" s="76"/>
      <c r="K15" s="76"/>
      <c r="L15" s="104"/>
    </row>
    <row r="16" spans="1:12" ht="15" x14ac:dyDescent="0.25">
      <c r="A16" s="27" t="s">
        <v>6</v>
      </c>
      <c r="B16" s="76"/>
      <c r="C16" s="124"/>
      <c r="D16" s="76"/>
      <c r="E16" s="14"/>
      <c r="F16" s="40"/>
      <c r="G16" s="10"/>
      <c r="H16" s="10"/>
      <c r="I16" s="11"/>
      <c r="J16" s="76"/>
      <c r="K16" s="76"/>
      <c r="L16" s="104"/>
    </row>
    <row r="17" spans="1:12" ht="15" x14ac:dyDescent="0.25">
      <c r="A17" s="27" t="s">
        <v>7</v>
      </c>
      <c r="B17" s="76"/>
      <c r="C17" s="124"/>
      <c r="D17" s="76"/>
      <c r="E17" s="14"/>
      <c r="F17" s="40"/>
      <c r="G17" s="10"/>
      <c r="H17" s="10"/>
      <c r="I17" s="11"/>
      <c r="J17" s="76"/>
      <c r="K17" s="76"/>
      <c r="L17" s="104"/>
    </row>
    <row r="18" spans="1:12" ht="15" x14ac:dyDescent="0.25">
      <c r="A18" s="26"/>
      <c r="B18" s="76"/>
      <c r="C18" s="9"/>
      <c r="D18" s="76"/>
      <c r="E18" s="14"/>
      <c r="F18" s="28"/>
      <c r="G18" s="10"/>
      <c r="H18" s="10"/>
      <c r="I18" s="11" t="s">
        <v>1</v>
      </c>
      <c r="J18" s="85"/>
      <c r="K18" s="76"/>
      <c r="L18" s="104"/>
    </row>
    <row r="19" spans="1:12" ht="15" x14ac:dyDescent="0.25">
      <c r="A19" s="24" t="s">
        <v>97</v>
      </c>
      <c r="B19" s="76" t="s">
        <v>8</v>
      </c>
      <c r="C19" s="9"/>
      <c r="D19" s="76"/>
      <c r="E19" s="17"/>
      <c r="F19" s="28"/>
      <c r="G19" s="10"/>
      <c r="H19" s="10"/>
      <c r="I19" s="42"/>
      <c r="J19" s="57"/>
      <c r="K19" s="76"/>
      <c r="L19" s="104">
        <f>SUM(J19:K19)</f>
        <v>0</v>
      </c>
    </row>
    <row r="20" spans="1:12" ht="57.75" x14ac:dyDescent="0.25">
      <c r="A20" s="24" t="s">
        <v>41</v>
      </c>
      <c r="B20" s="76" t="s">
        <v>59</v>
      </c>
      <c r="C20" s="9" t="s">
        <v>63</v>
      </c>
      <c r="D20" s="76" t="s">
        <v>58</v>
      </c>
      <c r="E20" s="17" t="s">
        <v>57</v>
      </c>
      <c r="F20" s="90" t="s">
        <v>93</v>
      </c>
      <c r="G20" s="10"/>
      <c r="H20" s="103" t="s">
        <v>56</v>
      </c>
      <c r="I20" s="11" t="s">
        <v>64</v>
      </c>
      <c r="J20" s="85"/>
      <c r="K20" s="76"/>
      <c r="L20" s="104"/>
    </row>
    <row r="21" spans="1:12" ht="15" x14ac:dyDescent="0.25">
      <c r="A21" s="25" t="s">
        <v>11</v>
      </c>
      <c r="B21" s="78"/>
      <c r="C21" s="112"/>
      <c r="D21" s="78"/>
      <c r="E21" s="14"/>
      <c r="F21" s="113"/>
      <c r="G21" s="10"/>
      <c r="H21" s="14"/>
      <c r="I21" s="112">
        <f>(B21+((C21+D21)*3)+F21)*H21</f>
        <v>0</v>
      </c>
      <c r="J21" s="85"/>
      <c r="K21" s="76"/>
      <c r="L21" s="104"/>
    </row>
    <row r="22" spans="1:12" ht="15" x14ac:dyDescent="0.25">
      <c r="A22" s="24" t="s">
        <v>42</v>
      </c>
      <c r="B22" s="76"/>
      <c r="C22" s="105"/>
      <c r="D22" s="76"/>
      <c r="E22" s="8"/>
      <c r="F22" s="28" t="s">
        <v>61</v>
      </c>
      <c r="G22" s="12" t="s">
        <v>62</v>
      </c>
      <c r="H22" s="10"/>
      <c r="I22" s="112"/>
      <c r="J22" s="85"/>
      <c r="K22" s="76"/>
      <c r="L22" s="104"/>
    </row>
    <row r="23" spans="1:12" ht="15" x14ac:dyDescent="0.25">
      <c r="A23" s="6" t="s">
        <v>12</v>
      </c>
      <c r="B23" s="78"/>
      <c r="C23" s="112"/>
      <c r="D23" s="78"/>
      <c r="E23" s="18"/>
      <c r="F23" s="30"/>
      <c r="G23" s="93"/>
      <c r="H23" s="14"/>
      <c r="I23" s="112">
        <f>(B23+(C23+D23)*E23)+F23*G23</f>
        <v>0</v>
      </c>
      <c r="J23" s="76"/>
      <c r="K23" s="76"/>
      <c r="L23" s="104"/>
    </row>
    <row r="24" spans="1:12" ht="15" x14ac:dyDescent="0.25">
      <c r="A24" s="6"/>
      <c r="B24" s="78"/>
      <c r="C24" s="13"/>
      <c r="D24" s="78"/>
      <c r="E24" s="18"/>
      <c r="F24" s="30"/>
      <c r="G24" s="11"/>
      <c r="H24" s="11"/>
      <c r="I24" s="11" t="s">
        <v>1</v>
      </c>
      <c r="J24" s="85">
        <f>SUM(I21:I23)</f>
        <v>0</v>
      </c>
      <c r="K24" s="76"/>
      <c r="L24" s="104"/>
    </row>
    <row r="25" spans="1:12" ht="15" x14ac:dyDescent="0.25">
      <c r="A25" s="118" t="s">
        <v>98</v>
      </c>
      <c r="B25" s="76"/>
      <c r="C25" s="9"/>
      <c r="D25" s="76"/>
      <c r="E25" s="8"/>
      <c r="F25" s="28"/>
      <c r="G25" s="10"/>
      <c r="H25" s="10"/>
      <c r="I25" s="42"/>
      <c r="J25" s="57"/>
      <c r="K25" s="76"/>
      <c r="L25" s="104">
        <f>SUM(J25:K25)</f>
        <v>0</v>
      </c>
    </row>
    <row r="26" spans="1:12" ht="15" x14ac:dyDescent="0.25">
      <c r="A26" s="119" t="s">
        <v>99</v>
      </c>
      <c r="B26" s="76"/>
      <c r="C26" s="9"/>
      <c r="D26" s="76"/>
      <c r="E26" s="8"/>
      <c r="F26" s="28"/>
      <c r="G26" s="105">
        <f>'Stakeholder Engagement'!B3</f>
        <v>0</v>
      </c>
      <c r="H26" s="10"/>
      <c r="I26" s="11"/>
      <c r="J26" s="76"/>
      <c r="K26" s="76"/>
      <c r="L26" s="104"/>
    </row>
    <row r="27" spans="1:12" ht="15" x14ac:dyDescent="0.25">
      <c r="A27" s="119" t="s">
        <v>100</v>
      </c>
      <c r="B27" s="76"/>
      <c r="C27" s="9"/>
      <c r="D27" s="76"/>
      <c r="E27" s="8"/>
      <c r="F27" s="28"/>
      <c r="G27" s="105">
        <v>0</v>
      </c>
      <c r="H27" s="10"/>
      <c r="I27" s="11"/>
      <c r="J27" s="76"/>
      <c r="K27" s="76"/>
      <c r="L27" s="104"/>
    </row>
    <row r="28" spans="1:12" ht="15" x14ac:dyDescent="0.25">
      <c r="A28" s="119" t="s">
        <v>101</v>
      </c>
      <c r="B28" s="76"/>
      <c r="C28" s="9"/>
      <c r="D28" s="9"/>
      <c r="E28" s="8"/>
      <c r="F28" s="28"/>
      <c r="G28" s="105">
        <v>0</v>
      </c>
      <c r="H28" s="10"/>
      <c r="I28" s="11"/>
      <c r="J28" s="76"/>
      <c r="K28" s="76"/>
      <c r="L28" s="104"/>
    </row>
    <row r="29" spans="1:12" ht="15" x14ac:dyDescent="0.25">
      <c r="A29" s="119" t="s">
        <v>102</v>
      </c>
      <c r="B29" s="76"/>
      <c r="C29" s="9"/>
      <c r="D29" s="9"/>
      <c r="E29" s="8"/>
      <c r="F29" s="28"/>
      <c r="G29" s="105">
        <f>'Stakeholder Engagement'!B27</f>
        <v>0</v>
      </c>
      <c r="H29" s="10"/>
      <c r="I29" s="11"/>
      <c r="J29" s="88"/>
      <c r="K29" s="76"/>
      <c r="L29" s="104"/>
    </row>
    <row r="30" spans="1:12" ht="15" x14ac:dyDescent="0.25">
      <c r="A30" s="120"/>
      <c r="B30" s="76"/>
      <c r="C30" s="9"/>
      <c r="D30" s="9"/>
      <c r="E30" s="8"/>
      <c r="F30" s="28"/>
      <c r="G30" s="10"/>
      <c r="H30" s="10"/>
      <c r="I30" s="11" t="s">
        <v>1</v>
      </c>
      <c r="J30" s="85">
        <f>SUM(G26:G29)</f>
        <v>0</v>
      </c>
      <c r="K30" s="76"/>
      <c r="L30" s="104"/>
    </row>
    <row r="31" spans="1:12" ht="15" x14ac:dyDescent="0.25">
      <c r="A31" s="34" t="s">
        <v>103</v>
      </c>
      <c r="B31" s="76"/>
      <c r="C31" s="9"/>
      <c r="D31" s="76"/>
      <c r="E31" s="8"/>
      <c r="F31" s="28"/>
      <c r="G31" s="10"/>
      <c r="H31" s="10"/>
      <c r="I31" s="42"/>
      <c r="J31" s="57"/>
      <c r="K31" s="84" t="s">
        <v>91</v>
      </c>
      <c r="L31" s="104">
        <f>SUM(J31:K31)</f>
        <v>0</v>
      </c>
    </row>
    <row r="32" spans="1:12" ht="15" x14ac:dyDescent="0.25">
      <c r="A32" s="35"/>
      <c r="B32" s="76" t="s">
        <v>85</v>
      </c>
      <c r="C32" s="9" t="s">
        <v>47</v>
      </c>
      <c r="D32" s="76" t="s">
        <v>38</v>
      </c>
      <c r="E32" s="8"/>
      <c r="F32" s="28"/>
      <c r="G32" s="10"/>
      <c r="H32" s="10"/>
      <c r="I32" s="11"/>
      <c r="J32" s="76"/>
      <c r="K32" s="76"/>
      <c r="L32" s="104"/>
    </row>
    <row r="33" spans="1:12" ht="15" x14ac:dyDescent="0.25">
      <c r="A33" s="95" t="s">
        <v>48</v>
      </c>
      <c r="B33" s="76">
        <f>F7</f>
        <v>0</v>
      </c>
      <c r="C33" s="23"/>
      <c r="D33" s="76">
        <f>B33*C33</f>
        <v>0</v>
      </c>
      <c r="E33" s="8"/>
      <c r="F33" s="28"/>
      <c r="G33" s="10"/>
      <c r="H33" s="10"/>
      <c r="I33" s="11"/>
      <c r="J33" s="86"/>
      <c r="K33" s="76"/>
      <c r="L33" s="104"/>
    </row>
    <row r="34" spans="1:12" ht="15" x14ac:dyDescent="0.25">
      <c r="A34" s="33" t="s">
        <v>49</v>
      </c>
      <c r="B34" s="76">
        <f>F9</f>
        <v>0</v>
      </c>
      <c r="C34" s="23"/>
      <c r="D34" s="76">
        <f t="shared" ref="D34" si="1">B34*C34</f>
        <v>0</v>
      </c>
      <c r="E34" s="8"/>
      <c r="F34" s="28"/>
      <c r="G34" s="10"/>
      <c r="H34" s="10"/>
      <c r="I34" s="11"/>
      <c r="J34" s="87"/>
      <c r="K34" s="76"/>
      <c r="L34" s="104"/>
    </row>
    <row r="35" spans="1:12" ht="15" x14ac:dyDescent="0.25">
      <c r="A35" s="33"/>
      <c r="B35" s="76"/>
      <c r="C35" s="9"/>
      <c r="D35" s="76"/>
      <c r="E35" s="8"/>
      <c r="F35" s="28"/>
      <c r="G35" s="10"/>
      <c r="H35" s="10"/>
      <c r="I35" s="11" t="s">
        <v>67</v>
      </c>
      <c r="J35" s="85">
        <f>SUM(D33:D34)</f>
        <v>0</v>
      </c>
      <c r="K35" s="84" t="s">
        <v>91</v>
      </c>
      <c r="L35" s="104"/>
    </row>
    <row r="36" spans="1:12" ht="15" x14ac:dyDescent="0.25">
      <c r="A36" s="96"/>
      <c r="B36" s="76"/>
      <c r="C36" s="9"/>
      <c r="D36" s="9"/>
      <c r="E36" s="8"/>
      <c r="F36" s="28"/>
      <c r="G36" s="10"/>
      <c r="H36" s="10"/>
      <c r="I36" s="11"/>
      <c r="J36" s="85"/>
      <c r="K36" s="76"/>
      <c r="L36" s="104"/>
    </row>
    <row r="37" spans="1:12" ht="18" x14ac:dyDescent="0.25">
      <c r="A37" s="98" t="s">
        <v>79</v>
      </c>
      <c r="B37" s="79"/>
      <c r="C37" s="70"/>
      <c r="D37" s="70"/>
      <c r="E37" s="71"/>
      <c r="F37" s="9"/>
      <c r="G37" s="72"/>
      <c r="H37" s="71"/>
      <c r="I37" s="71" t="s">
        <v>1</v>
      </c>
      <c r="J37" s="97">
        <f>SUM(J3:J36)</f>
        <v>0</v>
      </c>
      <c r="K37" s="97">
        <f>SUM(K3:K36)</f>
        <v>0</v>
      </c>
      <c r="L37" s="97">
        <f>SUM(J37:K37)</f>
        <v>0</v>
      </c>
    </row>
  </sheetData>
  <mergeCells count="1">
    <mergeCell ref="B1:L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K11"/>
  <sheetViews>
    <sheetView workbookViewId="0">
      <selection activeCell="L7" sqref="L7"/>
    </sheetView>
  </sheetViews>
  <sheetFormatPr defaultRowHeight="12.75" x14ac:dyDescent="0.2"/>
  <cols>
    <col min="1" max="1" width="23.85546875" customWidth="1"/>
    <col min="2" max="2" width="15.5703125" style="44" bestFit="1" customWidth="1"/>
    <col min="3" max="3" width="13.140625" style="21" customWidth="1"/>
    <col min="4" max="4" width="20.140625" style="41" customWidth="1"/>
    <col min="5" max="5" width="12.140625" style="21" customWidth="1"/>
    <col min="6" max="6" width="18.42578125" style="41" customWidth="1"/>
    <col min="7" max="7" width="11" customWidth="1"/>
    <col min="8" max="8" width="13.42578125" style="22" customWidth="1"/>
    <col min="10" max="10" width="18.85546875" style="41" customWidth="1"/>
    <col min="11" max="11" width="16.42578125" customWidth="1"/>
  </cols>
  <sheetData>
    <row r="1" spans="1:11" ht="15" x14ac:dyDescent="0.25">
      <c r="A1" s="38"/>
      <c r="B1" s="45"/>
      <c r="C1" s="46"/>
      <c r="D1" s="47"/>
      <c r="E1" s="46"/>
      <c r="F1" s="47"/>
      <c r="G1" s="38"/>
      <c r="H1" s="38"/>
      <c r="I1" s="55"/>
      <c r="J1" s="54" t="s">
        <v>13</v>
      </c>
      <c r="K1" s="126"/>
    </row>
    <row r="2" spans="1:11" ht="15" x14ac:dyDescent="0.25">
      <c r="A2" s="37" t="s">
        <v>3</v>
      </c>
      <c r="B2" s="53" t="s">
        <v>8</v>
      </c>
      <c r="C2" s="3" t="s">
        <v>39</v>
      </c>
      <c r="D2" s="54" t="s">
        <v>40</v>
      </c>
      <c r="E2" s="3" t="s">
        <v>50</v>
      </c>
      <c r="F2" s="54" t="s">
        <v>0</v>
      </c>
      <c r="G2" s="55"/>
      <c r="H2" s="55"/>
      <c r="I2" s="58" t="s">
        <v>1</v>
      </c>
      <c r="J2" s="122">
        <f>F3+F4+F5+F6</f>
        <v>63022.343999999997</v>
      </c>
      <c r="K2" s="43"/>
    </row>
    <row r="3" spans="1:11" ht="14.25" x14ac:dyDescent="0.2">
      <c r="A3" s="37" t="s">
        <v>5</v>
      </c>
      <c r="B3" s="106">
        <v>68000</v>
      </c>
      <c r="C3" s="56">
        <v>0.32</v>
      </c>
      <c r="D3" s="106">
        <f>B3*C3</f>
        <v>21760</v>
      </c>
      <c r="E3" s="56">
        <v>0.25</v>
      </c>
      <c r="F3" s="106">
        <f>((B3+D3)*E3)</f>
        <v>22440</v>
      </c>
      <c r="G3" s="58"/>
      <c r="H3" s="58"/>
    </row>
    <row r="4" spans="1:11" ht="14.25" x14ac:dyDescent="0.2">
      <c r="A4" s="37" t="s">
        <v>2</v>
      </c>
      <c r="B4" s="106">
        <v>40000</v>
      </c>
      <c r="C4" s="56">
        <v>0.32</v>
      </c>
      <c r="D4" s="106">
        <f t="shared" ref="D4:D7" si="0">B4*C4</f>
        <v>12800</v>
      </c>
      <c r="E4" s="56">
        <v>0.1</v>
      </c>
      <c r="F4" s="106">
        <f t="shared" ref="F4:F7" si="1">((B4+D4)*E4)</f>
        <v>5280</v>
      </c>
      <c r="G4" s="58"/>
      <c r="H4" s="58"/>
      <c r="I4" s="58"/>
      <c r="J4" s="106"/>
    </row>
    <row r="5" spans="1:11" ht="14.25" x14ac:dyDescent="0.2">
      <c r="A5" s="37" t="s">
        <v>10</v>
      </c>
      <c r="B5" s="106">
        <v>72000</v>
      </c>
      <c r="C5" s="56">
        <v>0.32</v>
      </c>
      <c r="D5" s="106">
        <f t="shared" si="0"/>
        <v>23040</v>
      </c>
      <c r="E5" s="56">
        <v>0.25</v>
      </c>
      <c r="F5" s="106">
        <f t="shared" si="1"/>
        <v>23760</v>
      </c>
      <c r="G5" s="58"/>
      <c r="H5" s="58"/>
      <c r="I5" s="58"/>
      <c r="J5" s="106"/>
    </row>
    <row r="6" spans="1:11" ht="14.25" x14ac:dyDescent="0.2">
      <c r="A6" s="37" t="s">
        <v>10</v>
      </c>
      <c r="B6" s="106">
        <v>43721</v>
      </c>
      <c r="C6" s="56">
        <v>0.32</v>
      </c>
      <c r="D6" s="106">
        <f t="shared" si="0"/>
        <v>13990.720000000001</v>
      </c>
      <c r="E6" s="56">
        <v>0.2</v>
      </c>
      <c r="F6" s="106">
        <f t="shared" si="1"/>
        <v>11542.344000000001</v>
      </c>
      <c r="G6" s="58"/>
      <c r="H6" s="58"/>
      <c r="I6" s="58"/>
      <c r="J6" s="106"/>
    </row>
    <row r="7" spans="1:11" ht="28.5" x14ac:dyDescent="0.2">
      <c r="A7" s="100" t="s">
        <v>106</v>
      </c>
      <c r="B7" s="106">
        <v>25000</v>
      </c>
      <c r="C7" s="56">
        <v>0.32</v>
      </c>
      <c r="D7" s="106">
        <f t="shared" si="0"/>
        <v>8000</v>
      </c>
      <c r="E7" s="56">
        <v>0.1</v>
      </c>
      <c r="F7" s="106">
        <f t="shared" si="1"/>
        <v>3300</v>
      </c>
      <c r="G7" s="58"/>
      <c r="H7" s="58"/>
      <c r="I7" s="58"/>
      <c r="J7" s="106"/>
    </row>
    <row r="8" spans="1:11" ht="18" x14ac:dyDescent="0.25">
      <c r="A8" s="51"/>
      <c r="B8" s="107"/>
      <c r="C8" s="59"/>
      <c r="D8" s="107"/>
      <c r="E8" s="59"/>
      <c r="F8" s="107"/>
      <c r="G8" s="60"/>
      <c r="H8" s="60"/>
    </row>
    <row r="9" spans="1:11" ht="18" x14ac:dyDescent="0.25">
      <c r="A9" s="19"/>
      <c r="B9" s="48"/>
      <c r="C9" s="49"/>
      <c r="D9" s="50"/>
      <c r="E9" s="49"/>
      <c r="F9" s="50"/>
      <c r="G9" s="19"/>
      <c r="H9" s="52"/>
      <c r="I9" s="19"/>
      <c r="J9" s="50"/>
    </row>
    <row r="10" spans="1:11" ht="18" x14ac:dyDescent="0.25">
      <c r="A10" s="19"/>
      <c r="B10" s="48"/>
      <c r="C10" s="49"/>
      <c r="D10" s="50"/>
      <c r="E10" s="49"/>
      <c r="F10" s="50"/>
      <c r="G10" s="19"/>
      <c r="H10" s="52"/>
      <c r="I10" s="19"/>
      <c r="J10" s="50"/>
    </row>
    <row r="11" spans="1:11" ht="18" x14ac:dyDescent="0.25">
      <c r="A11" s="19"/>
      <c r="B11" s="48"/>
      <c r="C11" s="49"/>
      <c r="D11" s="50"/>
      <c r="E11" s="49"/>
      <c r="F11" s="50"/>
      <c r="G11" s="19"/>
      <c r="H11" s="52"/>
      <c r="I11" s="19"/>
      <c r="J11" s="50"/>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K7"/>
  <sheetViews>
    <sheetView zoomScaleNormal="100" workbookViewId="0">
      <selection activeCell="J2" sqref="J2"/>
    </sheetView>
  </sheetViews>
  <sheetFormatPr defaultRowHeight="12.75" x14ac:dyDescent="0.2"/>
  <cols>
    <col min="1" max="1" width="37.42578125" customWidth="1"/>
    <col min="2" max="2" width="13" style="22" customWidth="1"/>
    <col min="3" max="3" width="13.7109375" customWidth="1"/>
    <col min="4" max="4" width="18.85546875" style="21" customWidth="1"/>
    <col min="5" max="5" width="8.85546875" style="21" customWidth="1"/>
    <col min="6" max="6" width="20.140625" style="41" customWidth="1"/>
    <col min="10" max="10" width="11" style="22" customWidth="1"/>
    <col min="11" max="11" width="16.140625" customWidth="1"/>
  </cols>
  <sheetData>
    <row r="1" spans="1:11" ht="15" x14ac:dyDescent="0.25">
      <c r="K1" s="126"/>
    </row>
    <row r="2" spans="1:11" ht="15" x14ac:dyDescent="0.25">
      <c r="A2" s="108" t="s">
        <v>45</v>
      </c>
      <c r="B2" s="4" t="s">
        <v>8</v>
      </c>
      <c r="C2" s="55" t="s">
        <v>39</v>
      </c>
      <c r="D2" s="3" t="s">
        <v>51</v>
      </c>
      <c r="E2" s="3" t="s">
        <v>50</v>
      </c>
      <c r="F2" s="54" t="s">
        <v>0</v>
      </c>
      <c r="G2" s="55"/>
      <c r="H2" s="55"/>
      <c r="I2" s="55" t="s">
        <v>1</v>
      </c>
      <c r="J2" s="109">
        <f>F3+F4+F6</f>
        <v>20178.25</v>
      </c>
    </row>
    <row r="3" spans="1:11" ht="14.25" x14ac:dyDescent="0.2">
      <c r="A3" s="108" t="s">
        <v>44</v>
      </c>
      <c r="B3" s="106">
        <v>72713</v>
      </c>
      <c r="C3" s="56">
        <v>0.32</v>
      </c>
      <c r="D3" s="57">
        <f>B3*C3</f>
        <v>23268.16</v>
      </c>
      <c r="E3" s="56">
        <v>0.25</v>
      </c>
      <c r="F3" s="106">
        <f>B3*E3</f>
        <v>18178.25</v>
      </c>
      <c r="G3" s="58"/>
      <c r="H3" s="58"/>
      <c r="I3" s="58"/>
      <c r="J3" s="5"/>
    </row>
    <row r="4" spans="1:11" ht="14.25" x14ac:dyDescent="0.2">
      <c r="A4" s="108" t="s">
        <v>108</v>
      </c>
      <c r="B4" s="106">
        <v>1800</v>
      </c>
      <c r="C4" s="58"/>
      <c r="D4" s="56"/>
      <c r="E4" s="56"/>
      <c r="F4" s="106">
        <v>1800</v>
      </c>
      <c r="G4" s="58"/>
      <c r="H4" s="58"/>
      <c r="I4" s="58"/>
      <c r="J4" s="5"/>
    </row>
    <row r="5" spans="1:11" ht="14.25" x14ac:dyDescent="0.2">
      <c r="A5" s="108"/>
      <c r="B5" s="106"/>
      <c r="C5" s="58" t="s">
        <v>52</v>
      </c>
      <c r="D5" s="56" t="s">
        <v>53</v>
      </c>
      <c r="E5" s="56"/>
      <c r="F5" s="106"/>
      <c r="G5" s="58"/>
      <c r="H5" s="58"/>
      <c r="I5" s="58"/>
      <c r="J5" s="5"/>
    </row>
    <row r="6" spans="1:11" ht="14.25" x14ac:dyDescent="0.2">
      <c r="A6" s="108" t="s">
        <v>46</v>
      </c>
      <c r="B6" s="106"/>
      <c r="C6" s="106">
        <v>10</v>
      </c>
      <c r="D6" s="110">
        <v>20</v>
      </c>
      <c r="E6" s="56" t="s">
        <v>91</v>
      </c>
      <c r="F6" s="106">
        <f>C6*D6</f>
        <v>200</v>
      </c>
      <c r="G6" s="58"/>
      <c r="H6" s="58"/>
      <c r="I6" s="58"/>
      <c r="J6" s="5"/>
    </row>
    <row r="7" spans="1:11" ht="14.25" x14ac:dyDescent="0.2">
      <c r="A7" s="108" t="s">
        <v>82</v>
      </c>
      <c r="B7" s="106"/>
      <c r="C7" s="106">
        <v>35</v>
      </c>
      <c r="D7" s="111">
        <v>20</v>
      </c>
      <c r="E7" s="56" t="s">
        <v>91</v>
      </c>
      <c r="F7" s="106">
        <f>C7*D7</f>
        <v>700</v>
      </c>
      <c r="G7" s="58"/>
      <c r="H7" s="58"/>
      <c r="I7" s="58"/>
      <c r="J7" s="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K16"/>
  <sheetViews>
    <sheetView workbookViewId="0">
      <selection activeCell="J2" sqref="J2"/>
    </sheetView>
  </sheetViews>
  <sheetFormatPr defaultRowHeight="12.75" x14ac:dyDescent="0.2"/>
  <cols>
    <col min="1" max="1" width="25.28515625" customWidth="1"/>
    <col min="2" max="2" width="21.140625" style="41" customWidth="1"/>
    <col min="3" max="3" width="10.140625" customWidth="1"/>
    <col min="5" max="5" width="9.42578125" customWidth="1"/>
    <col min="6" max="6" width="19.7109375" style="41" customWidth="1"/>
    <col min="9" max="9" width="15.5703125" customWidth="1"/>
    <col min="10" max="10" width="11.5703125" style="41" bestFit="1" customWidth="1"/>
    <col min="11" max="11" width="16.140625" customWidth="1"/>
  </cols>
  <sheetData>
    <row r="1" spans="1:11" ht="15" x14ac:dyDescent="0.25">
      <c r="A1" s="9"/>
      <c r="B1" s="57"/>
      <c r="C1" s="58"/>
      <c r="D1" s="58"/>
      <c r="E1" s="58"/>
      <c r="F1" s="57"/>
      <c r="G1" s="58"/>
      <c r="H1" s="58"/>
      <c r="I1" s="55" t="s">
        <v>8</v>
      </c>
      <c r="J1" s="54" t="s">
        <v>1</v>
      </c>
      <c r="K1" s="126"/>
    </row>
    <row r="2" spans="1:11" ht="15" x14ac:dyDescent="0.25">
      <c r="A2" s="63" t="s">
        <v>4</v>
      </c>
      <c r="B2" s="57" t="s">
        <v>54</v>
      </c>
      <c r="C2" s="58"/>
      <c r="D2" s="58"/>
      <c r="E2" s="58" t="s">
        <v>27</v>
      </c>
      <c r="F2" s="57" t="s">
        <v>0</v>
      </c>
      <c r="G2" s="58"/>
      <c r="H2" s="58"/>
      <c r="I2" s="58" t="s">
        <v>55</v>
      </c>
      <c r="J2" s="65">
        <f>SUM(I3:I15)</f>
        <v>3750</v>
      </c>
    </row>
    <row r="3" spans="1:11" ht="30" x14ac:dyDescent="0.25">
      <c r="A3" s="94" t="s">
        <v>92</v>
      </c>
      <c r="B3" s="57"/>
      <c r="C3" s="58"/>
      <c r="D3" s="58"/>
      <c r="E3" s="58"/>
      <c r="F3" s="57"/>
      <c r="G3" s="58"/>
      <c r="H3" s="58"/>
      <c r="I3" s="57">
        <f>SUM(F4:F6)</f>
        <v>325</v>
      </c>
      <c r="J3" s="57"/>
    </row>
    <row r="4" spans="1:11" ht="14.25" x14ac:dyDescent="0.2">
      <c r="A4" s="63" t="s">
        <v>35</v>
      </c>
      <c r="B4" s="57">
        <v>25</v>
      </c>
      <c r="C4" s="58"/>
      <c r="D4" s="58"/>
      <c r="E4" s="58">
        <v>5</v>
      </c>
      <c r="F4" s="57">
        <f>B4*E4</f>
        <v>125</v>
      </c>
      <c r="G4" s="58"/>
      <c r="H4" s="58"/>
      <c r="I4" s="58"/>
      <c r="J4" s="57"/>
    </row>
    <row r="5" spans="1:11" ht="14.25" x14ac:dyDescent="0.2">
      <c r="A5" s="63" t="s">
        <v>36</v>
      </c>
      <c r="B5" s="57">
        <v>1</v>
      </c>
      <c r="C5" s="58"/>
      <c r="D5" s="58"/>
      <c r="E5" s="58">
        <v>50</v>
      </c>
      <c r="F5" s="57">
        <f>B5*E5</f>
        <v>50</v>
      </c>
      <c r="G5" s="58"/>
      <c r="H5" s="58"/>
      <c r="I5" s="58"/>
      <c r="J5" s="57"/>
    </row>
    <row r="6" spans="1:11" ht="14.25" x14ac:dyDescent="0.2">
      <c r="A6" s="63" t="s">
        <v>37</v>
      </c>
      <c r="B6" s="57">
        <v>30</v>
      </c>
      <c r="C6" s="58"/>
      <c r="D6" s="58"/>
      <c r="E6" s="58">
        <v>5</v>
      </c>
      <c r="F6" s="57">
        <f>B6*E6</f>
        <v>150</v>
      </c>
      <c r="G6" s="58"/>
      <c r="H6" s="58"/>
      <c r="I6" s="58"/>
      <c r="J6" s="57"/>
    </row>
    <row r="7" spans="1:11" ht="15" x14ac:dyDescent="0.25">
      <c r="A7" s="64" t="s">
        <v>6</v>
      </c>
      <c r="B7" s="57"/>
      <c r="C7" s="58"/>
      <c r="D7" s="58"/>
      <c r="E7" s="58"/>
      <c r="F7" s="57"/>
      <c r="G7" s="58"/>
      <c r="H7" s="58"/>
      <c r="I7" s="57">
        <f>SUM(F8:F14)</f>
        <v>1925</v>
      </c>
      <c r="J7" s="57"/>
    </row>
    <row r="8" spans="1:11" ht="14.25" x14ac:dyDescent="0.2">
      <c r="A8" s="63" t="s">
        <v>28</v>
      </c>
      <c r="B8" s="57">
        <v>10</v>
      </c>
      <c r="C8" s="58"/>
      <c r="D8" s="58"/>
      <c r="E8" s="58">
        <v>50</v>
      </c>
      <c r="F8" s="57">
        <f t="shared" ref="F8:F14" si="0">B8*E8</f>
        <v>500</v>
      </c>
      <c r="G8" s="58"/>
      <c r="H8" s="58"/>
      <c r="I8" s="58"/>
      <c r="J8" s="57"/>
    </row>
    <row r="9" spans="1:11" ht="14.25" x14ac:dyDescent="0.2">
      <c r="A9" s="63" t="s">
        <v>30</v>
      </c>
      <c r="B9" s="57">
        <v>2</v>
      </c>
      <c r="C9" s="58"/>
      <c r="D9" s="58"/>
      <c r="E9" s="58">
        <v>50</v>
      </c>
      <c r="F9" s="57">
        <f t="shared" si="0"/>
        <v>100</v>
      </c>
      <c r="G9" s="58"/>
      <c r="H9" s="58"/>
      <c r="I9" s="58"/>
      <c r="J9" s="57"/>
    </row>
    <row r="10" spans="1:11" ht="14.25" x14ac:dyDescent="0.2">
      <c r="A10" s="63" t="s">
        <v>31</v>
      </c>
      <c r="B10" s="57">
        <v>50</v>
      </c>
      <c r="C10" s="58"/>
      <c r="D10" s="58"/>
      <c r="E10" s="58">
        <v>20</v>
      </c>
      <c r="F10" s="57">
        <f t="shared" si="0"/>
        <v>1000</v>
      </c>
      <c r="G10" s="58"/>
      <c r="H10" s="58"/>
      <c r="I10" s="58"/>
      <c r="J10" s="57"/>
    </row>
    <row r="11" spans="1:11" ht="14.25" x14ac:dyDescent="0.2">
      <c r="A11" s="63" t="s">
        <v>32</v>
      </c>
      <c r="B11" s="57">
        <v>5</v>
      </c>
      <c r="C11" s="58"/>
      <c r="D11" s="58"/>
      <c r="E11" s="58">
        <v>20</v>
      </c>
      <c r="F11" s="57">
        <f t="shared" si="0"/>
        <v>100</v>
      </c>
      <c r="G11" s="58"/>
      <c r="H11" s="58"/>
      <c r="I11" s="58"/>
      <c r="J11" s="57"/>
    </row>
    <row r="12" spans="1:11" ht="14.25" x14ac:dyDescent="0.2">
      <c r="A12" s="63" t="s">
        <v>29</v>
      </c>
      <c r="B12" s="57">
        <v>10</v>
      </c>
      <c r="C12" s="58"/>
      <c r="D12" s="58"/>
      <c r="E12" s="58">
        <v>2</v>
      </c>
      <c r="F12" s="57">
        <f t="shared" si="0"/>
        <v>20</v>
      </c>
      <c r="G12" s="58"/>
      <c r="H12" s="58"/>
      <c r="I12" s="58"/>
      <c r="J12" s="57"/>
    </row>
    <row r="13" spans="1:11" ht="14.25" x14ac:dyDescent="0.2">
      <c r="A13" s="63" t="s">
        <v>33</v>
      </c>
      <c r="B13" s="57">
        <v>0.5</v>
      </c>
      <c r="C13" s="58"/>
      <c r="D13" s="58"/>
      <c r="E13" s="58">
        <v>10</v>
      </c>
      <c r="F13" s="57">
        <f t="shared" si="0"/>
        <v>5</v>
      </c>
      <c r="G13" s="58"/>
      <c r="H13" s="58"/>
      <c r="I13" s="58"/>
      <c r="J13" s="57"/>
    </row>
    <row r="14" spans="1:11" ht="14.25" x14ac:dyDescent="0.2">
      <c r="A14" s="63" t="s">
        <v>34</v>
      </c>
      <c r="B14" s="57">
        <v>10</v>
      </c>
      <c r="C14" s="58"/>
      <c r="D14" s="58"/>
      <c r="E14" s="58">
        <v>20</v>
      </c>
      <c r="F14" s="57">
        <f t="shared" si="0"/>
        <v>200</v>
      </c>
      <c r="G14" s="58"/>
      <c r="H14" s="58"/>
      <c r="I14" s="58"/>
      <c r="J14" s="57"/>
    </row>
    <row r="15" spans="1:11" ht="15" x14ac:dyDescent="0.25">
      <c r="A15" s="26" t="s">
        <v>7</v>
      </c>
      <c r="B15" s="57">
        <v>500</v>
      </c>
      <c r="C15" s="58"/>
      <c r="D15" s="58"/>
      <c r="E15" s="58">
        <v>3</v>
      </c>
      <c r="F15" s="57">
        <f t="shared" ref="F15" si="1">B15*E15</f>
        <v>1500</v>
      </c>
      <c r="G15" s="58"/>
      <c r="H15" s="58"/>
      <c r="I15" s="57">
        <f>F15</f>
        <v>1500</v>
      </c>
      <c r="J15" s="57"/>
    </row>
    <row r="16" spans="1:11" ht="28.5" customHeight="1" x14ac:dyDescent="0.25">
      <c r="A16" s="94" t="s">
        <v>107</v>
      </c>
      <c r="B16" s="57"/>
      <c r="C16" s="58"/>
      <c r="D16" s="58"/>
      <c r="E16" s="58"/>
      <c r="F16" s="57">
        <v>500</v>
      </c>
      <c r="G16" s="58"/>
      <c r="H16" s="58"/>
      <c r="I16" s="58"/>
      <c r="J16" s="57"/>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7"/>
  <sheetViews>
    <sheetView workbookViewId="0">
      <selection activeCell="K1" sqref="K1"/>
    </sheetView>
  </sheetViews>
  <sheetFormatPr defaultRowHeight="12.75" x14ac:dyDescent="0.2"/>
  <cols>
    <col min="1" max="1" width="26.5703125" customWidth="1"/>
    <col min="2" max="2" width="12.28515625" customWidth="1"/>
    <col min="3" max="3" width="17" customWidth="1"/>
    <col min="4" max="5" width="11.5703125" customWidth="1"/>
    <col min="6" max="6" width="14.28515625" customWidth="1"/>
    <col min="8" max="8" width="12" customWidth="1"/>
    <col min="9" max="9" width="11.7109375" customWidth="1"/>
    <col min="10" max="10" width="10.140625" bestFit="1" customWidth="1"/>
    <col min="11" max="11" width="16.28515625" customWidth="1"/>
  </cols>
  <sheetData>
    <row r="1" spans="1:11" ht="15" x14ac:dyDescent="0.25">
      <c r="K1" s="126"/>
    </row>
    <row r="2" spans="1:11" ht="15" x14ac:dyDescent="0.25">
      <c r="A2" s="24" t="s">
        <v>43</v>
      </c>
      <c r="B2" s="9" t="s">
        <v>8</v>
      </c>
      <c r="C2" s="9"/>
      <c r="D2" s="28"/>
      <c r="E2" s="17"/>
      <c r="F2" s="10"/>
      <c r="G2" s="10"/>
      <c r="H2" s="9"/>
      <c r="I2" s="11"/>
      <c r="J2" s="11" t="s">
        <v>1</v>
      </c>
    </row>
    <row r="3" spans="1:11" ht="27" customHeight="1" x14ac:dyDescent="0.25">
      <c r="A3" s="24" t="s">
        <v>41</v>
      </c>
      <c r="B3" s="9" t="s">
        <v>59</v>
      </c>
      <c r="C3" s="9" t="s">
        <v>63</v>
      </c>
      <c r="D3" s="28" t="s">
        <v>58</v>
      </c>
      <c r="E3" s="17" t="s">
        <v>57</v>
      </c>
      <c r="F3" s="66" t="s">
        <v>60</v>
      </c>
      <c r="G3" s="10"/>
      <c r="H3" s="58" t="s">
        <v>56</v>
      </c>
      <c r="I3" s="11" t="s">
        <v>64</v>
      </c>
      <c r="J3" s="115">
        <f>I4+I6</f>
        <v>3249.94</v>
      </c>
    </row>
    <row r="4" spans="1:11" ht="15" x14ac:dyDescent="0.25">
      <c r="A4" s="25" t="s">
        <v>11</v>
      </c>
      <c r="B4" s="112">
        <v>300</v>
      </c>
      <c r="C4" s="112">
        <v>150</v>
      </c>
      <c r="D4" s="113">
        <v>56</v>
      </c>
      <c r="E4" s="14">
        <v>3</v>
      </c>
      <c r="F4" s="105">
        <v>450</v>
      </c>
      <c r="G4" s="10"/>
      <c r="H4" s="13">
        <v>2</v>
      </c>
      <c r="I4" s="112">
        <f>(B4+((C4+D4)*3)+F4)*H4</f>
        <v>2736</v>
      </c>
      <c r="J4" s="114"/>
    </row>
    <row r="5" spans="1:11" ht="15" x14ac:dyDescent="0.25">
      <c r="A5" s="24" t="s">
        <v>42</v>
      </c>
      <c r="B5" s="105"/>
      <c r="C5" s="105"/>
      <c r="D5" s="113"/>
      <c r="E5" s="8"/>
      <c r="F5" s="12" t="s">
        <v>61</v>
      </c>
      <c r="G5" s="10" t="s">
        <v>62</v>
      </c>
      <c r="H5" s="9"/>
      <c r="I5" s="112"/>
      <c r="J5" s="114"/>
    </row>
    <row r="6" spans="1:11" ht="14.25" x14ac:dyDescent="0.2">
      <c r="A6" s="6" t="s">
        <v>12</v>
      </c>
      <c r="B6" s="112">
        <v>150</v>
      </c>
      <c r="C6" s="112">
        <v>100</v>
      </c>
      <c r="D6" s="112">
        <v>56</v>
      </c>
      <c r="E6" s="18">
        <v>2</v>
      </c>
      <c r="F6" s="30">
        <v>0.53</v>
      </c>
      <c r="G6" s="14">
        <v>98</v>
      </c>
      <c r="H6" s="13">
        <v>1</v>
      </c>
      <c r="I6" s="112">
        <f>(B6+(C6+D6)*E6)+F6*G6</f>
        <v>513.94000000000005</v>
      </c>
      <c r="J6" s="105"/>
    </row>
    <row r="7" spans="1:11" ht="28.5" x14ac:dyDescent="0.2">
      <c r="A7" s="99" t="s">
        <v>104</v>
      </c>
      <c r="B7" s="121"/>
      <c r="C7" s="13"/>
      <c r="D7" s="30"/>
      <c r="E7" s="18"/>
      <c r="F7" s="11"/>
      <c r="G7" s="11"/>
      <c r="H7" s="13"/>
      <c r="I7" s="11"/>
      <c r="J7" s="1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C35"/>
  <sheetViews>
    <sheetView workbookViewId="0">
      <selection activeCell="A6" sqref="A6"/>
    </sheetView>
  </sheetViews>
  <sheetFormatPr defaultRowHeight="12.75" x14ac:dyDescent="0.2"/>
  <cols>
    <col min="1" max="1" width="77.85546875" style="67" customWidth="1"/>
  </cols>
  <sheetData>
    <row r="2" spans="1:3" ht="92.25" customHeight="1" x14ac:dyDescent="0.2">
      <c r="A2" s="123" t="s">
        <v>114</v>
      </c>
      <c r="B2" s="69" t="s">
        <v>78</v>
      </c>
    </row>
    <row r="3" spans="1:3" ht="15" x14ac:dyDescent="0.25">
      <c r="A3" s="68" t="s">
        <v>23</v>
      </c>
      <c r="B3" s="69"/>
      <c r="C3" s="38"/>
    </row>
    <row r="4" spans="1:3" ht="28.5" x14ac:dyDescent="0.2">
      <c r="A4" s="127" t="s">
        <v>112</v>
      </c>
      <c r="B4" s="69"/>
      <c r="C4" s="38"/>
    </row>
    <row r="5" spans="1:3" ht="14.25" x14ac:dyDescent="0.2">
      <c r="A5" s="69" t="s">
        <v>15</v>
      </c>
      <c r="B5" s="69"/>
      <c r="C5" s="38"/>
    </row>
    <row r="6" spans="1:3" ht="14.25" x14ac:dyDescent="0.2">
      <c r="A6" s="69" t="s">
        <v>68</v>
      </c>
      <c r="B6" s="69"/>
      <c r="C6" s="38"/>
    </row>
    <row r="7" spans="1:3" ht="14.25" x14ac:dyDescent="0.2">
      <c r="A7" s="69" t="s">
        <v>71</v>
      </c>
      <c r="B7" s="69"/>
      <c r="C7" s="38"/>
    </row>
    <row r="8" spans="1:3" ht="14.25" x14ac:dyDescent="0.2">
      <c r="A8" s="69" t="s">
        <v>69</v>
      </c>
      <c r="B8" s="69"/>
      <c r="C8" s="38"/>
    </row>
    <row r="9" spans="1:3" ht="14.25" x14ac:dyDescent="0.2">
      <c r="A9" s="69" t="s">
        <v>70</v>
      </c>
      <c r="B9" s="69"/>
      <c r="C9" s="38"/>
    </row>
    <row r="10" spans="1:3" ht="14.25" x14ac:dyDescent="0.2">
      <c r="A10" s="69" t="s">
        <v>110</v>
      </c>
      <c r="B10" s="69"/>
      <c r="C10" s="38"/>
    </row>
    <row r="11" spans="1:3" ht="14.25" x14ac:dyDescent="0.2">
      <c r="A11" s="69" t="s">
        <v>72</v>
      </c>
      <c r="B11" s="69"/>
      <c r="C11" s="38"/>
    </row>
    <row r="12" spans="1:3" ht="14.25" x14ac:dyDescent="0.2">
      <c r="A12" s="69" t="s">
        <v>75</v>
      </c>
      <c r="B12" s="69"/>
      <c r="C12" s="38"/>
    </row>
    <row r="13" spans="1:3" ht="14.25" x14ac:dyDescent="0.2">
      <c r="A13" s="69" t="s">
        <v>73</v>
      </c>
      <c r="B13" s="69"/>
      <c r="C13" s="38"/>
    </row>
    <row r="14" spans="1:3" ht="15" x14ac:dyDescent="0.25">
      <c r="A14" s="68" t="s">
        <v>22</v>
      </c>
      <c r="B14" s="58"/>
      <c r="C14" s="38"/>
    </row>
    <row r="15" spans="1:3" ht="28.5" x14ac:dyDescent="0.2">
      <c r="A15" s="127" t="s">
        <v>112</v>
      </c>
      <c r="B15" s="58"/>
      <c r="C15" s="38"/>
    </row>
    <row r="16" spans="1:3" ht="14.25" x14ac:dyDescent="0.2">
      <c r="A16" s="69" t="s">
        <v>16</v>
      </c>
      <c r="B16" s="58"/>
      <c r="C16" s="38"/>
    </row>
    <row r="17" spans="1:3" ht="14.25" x14ac:dyDescent="0.2">
      <c r="A17" s="69" t="s">
        <v>14</v>
      </c>
      <c r="B17" s="58"/>
      <c r="C17" s="38"/>
    </row>
    <row r="18" spans="1:3" ht="14.25" x14ac:dyDescent="0.2">
      <c r="A18" s="69" t="s">
        <v>74</v>
      </c>
      <c r="B18" s="58"/>
      <c r="C18" s="38"/>
    </row>
    <row r="19" spans="1:3" ht="14.25" x14ac:dyDescent="0.2">
      <c r="A19" s="69" t="s">
        <v>76</v>
      </c>
      <c r="B19" s="58"/>
      <c r="C19" s="38"/>
    </row>
    <row r="20" spans="1:3" ht="14.25" x14ac:dyDescent="0.2">
      <c r="A20" s="69" t="s">
        <v>77</v>
      </c>
      <c r="B20" s="58"/>
      <c r="C20" s="38"/>
    </row>
    <row r="21" spans="1:3" ht="15" x14ac:dyDescent="0.25">
      <c r="A21" s="68" t="s">
        <v>21</v>
      </c>
      <c r="B21" s="58"/>
      <c r="C21" s="38"/>
    </row>
    <row r="22" spans="1:3" ht="28.5" x14ac:dyDescent="0.2">
      <c r="A22" s="127" t="s">
        <v>112</v>
      </c>
      <c r="B22" s="58"/>
      <c r="C22" s="38"/>
    </row>
    <row r="23" spans="1:3" ht="14.25" x14ac:dyDescent="0.2">
      <c r="A23" s="69" t="s">
        <v>16</v>
      </c>
      <c r="B23" s="58"/>
      <c r="C23" s="38"/>
    </row>
    <row r="24" spans="1:3" ht="14.25" x14ac:dyDescent="0.2">
      <c r="A24" s="69" t="s">
        <v>17</v>
      </c>
      <c r="B24" s="58"/>
      <c r="C24" s="38"/>
    </row>
    <row r="25" spans="1:3" ht="14.25" x14ac:dyDescent="0.2">
      <c r="A25" s="69" t="s">
        <v>18</v>
      </c>
      <c r="B25" s="58"/>
      <c r="C25" s="38"/>
    </row>
    <row r="26" spans="1:3" ht="14.25" x14ac:dyDescent="0.2">
      <c r="A26" s="69" t="s">
        <v>19</v>
      </c>
      <c r="B26" s="58"/>
      <c r="C26" s="38"/>
    </row>
    <row r="27" spans="1:3" ht="15" x14ac:dyDescent="0.25">
      <c r="A27" s="68" t="s">
        <v>20</v>
      </c>
      <c r="B27" s="9"/>
      <c r="C27" s="39"/>
    </row>
    <row r="28" spans="1:3" ht="28.5" x14ac:dyDescent="0.2">
      <c r="A28" s="127" t="s">
        <v>112</v>
      </c>
      <c r="B28" s="58"/>
      <c r="C28" s="38"/>
    </row>
    <row r="29" spans="1:3" ht="14.25" x14ac:dyDescent="0.2">
      <c r="A29" s="69" t="s">
        <v>16</v>
      </c>
      <c r="B29" s="58"/>
      <c r="C29" s="38"/>
    </row>
    <row r="30" spans="1:3" ht="14.25" x14ac:dyDescent="0.2">
      <c r="A30" s="69" t="s">
        <v>24</v>
      </c>
      <c r="B30" s="58"/>
      <c r="C30" s="38"/>
    </row>
    <row r="31" spans="1:3" ht="14.25" x14ac:dyDescent="0.2">
      <c r="A31" s="69" t="s">
        <v>25</v>
      </c>
      <c r="B31" s="58"/>
      <c r="C31" s="38"/>
    </row>
    <row r="32" spans="1:3" ht="14.25" x14ac:dyDescent="0.2">
      <c r="A32" s="69" t="s">
        <v>26</v>
      </c>
      <c r="B32" s="58"/>
      <c r="C32" s="38"/>
    </row>
    <row r="33" spans="1:3" ht="14.25" x14ac:dyDescent="0.2">
      <c r="A33" s="101" t="s">
        <v>109</v>
      </c>
      <c r="B33" s="58"/>
      <c r="C33" s="38"/>
    </row>
    <row r="34" spans="1:3" ht="14.25" x14ac:dyDescent="0.2">
      <c r="A34" s="69" t="s">
        <v>111</v>
      </c>
      <c r="B34" s="58"/>
      <c r="C34" s="38"/>
    </row>
    <row r="35" spans="1:3" ht="28.5" x14ac:dyDescent="0.2">
      <c r="A35" s="116" t="s">
        <v>105</v>
      </c>
      <c r="B35" s="58"/>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5"/>
  <sheetViews>
    <sheetView workbookViewId="0">
      <selection activeCell="J2" sqref="J2"/>
    </sheetView>
  </sheetViews>
  <sheetFormatPr defaultRowHeight="12.75" x14ac:dyDescent="0.2"/>
  <cols>
    <col min="1" max="1" width="20.42578125" customWidth="1"/>
    <col min="2" max="2" width="14.85546875" customWidth="1"/>
    <col min="3" max="3" width="13.5703125" customWidth="1"/>
    <col min="4" max="4" width="14.140625" customWidth="1"/>
    <col min="10" max="10" width="12.7109375" bestFit="1" customWidth="1"/>
    <col min="11" max="11" width="13.7109375" customWidth="1"/>
  </cols>
  <sheetData>
    <row r="1" spans="1:10" ht="14.25" x14ac:dyDescent="0.2">
      <c r="A1" s="58"/>
      <c r="B1" s="58"/>
      <c r="C1" s="58"/>
      <c r="D1" s="58"/>
      <c r="E1" s="58"/>
      <c r="F1" s="58"/>
      <c r="G1" s="58"/>
      <c r="H1" s="58"/>
      <c r="I1" s="58"/>
      <c r="J1" s="58"/>
    </row>
    <row r="2" spans="1:10" ht="15" x14ac:dyDescent="0.25">
      <c r="A2" s="33"/>
      <c r="B2" s="58"/>
      <c r="C2" s="58"/>
      <c r="D2" s="58"/>
      <c r="E2" s="58"/>
      <c r="F2" s="58"/>
      <c r="G2" s="58"/>
      <c r="H2" s="58"/>
      <c r="I2" s="58" t="s">
        <v>1</v>
      </c>
      <c r="J2" s="122">
        <f>SUM(D4:D5)</f>
        <v>14570.844499999999</v>
      </c>
    </row>
    <row r="3" spans="1:10" ht="15" x14ac:dyDescent="0.25">
      <c r="A3" s="35" t="s">
        <v>38</v>
      </c>
      <c r="B3" s="58" t="s">
        <v>66</v>
      </c>
      <c r="C3" s="58" t="s">
        <v>47</v>
      </c>
      <c r="D3" s="58" t="s">
        <v>38</v>
      </c>
      <c r="E3" s="58"/>
      <c r="F3" s="58"/>
      <c r="G3" s="58"/>
      <c r="H3" s="58"/>
      <c r="I3" s="58"/>
      <c r="J3" s="58"/>
    </row>
    <row r="4" spans="1:10" ht="14.25" x14ac:dyDescent="0.2">
      <c r="A4" s="33" t="s">
        <v>48</v>
      </c>
      <c r="B4" s="106">
        <f>'EXAMPLE HIA Budget Worksheet '!F7</f>
        <v>47744.2</v>
      </c>
      <c r="C4" s="56">
        <v>0.21</v>
      </c>
      <c r="D4" s="57">
        <f>B4*C4</f>
        <v>10026.281999999999</v>
      </c>
      <c r="E4" s="58"/>
      <c r="F4" s="58"/>
      <c r="G4" s="58"/>
      <c r="H4" s="58"/>
      <c r="I4" s="58"/>
      <c r="J4" s="58"/>
    </row>
    <row r="5" spans="1:10" ht="14.25" x14ac:dyDescent="0.2">
      <c r="A5" s="33" t="s">
        <v>49</v>
      </c>
      <c r="B5" s="106">
        <f>'EXAMPLE HIA Budget Worksheet '!F9</f>
        <v>18178.25</v>
      </c>
      <c r="C5" s="56">
        <v>0.25</v>
      </c>
      <c r="D5" s="57">
        <f t="shared" ref="D5" si="0">B5*C5</f>
        <v>4544.5625</v>
      </c>
      <c r="E5" s="58"/>
      <c r="F5" s="58"/>
      <c r="G5" s="58"/>
      <c r="H5" s="58"/>
      <c r="I5" s="58"/>
      <c r="J5"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EXAMPLE HIA Budget Worksheet </vt:lpstr>
      <vt:lpstr>BLANK HIA Budget Worksheet</vt:lpstr>
      <vt:lpstr>Personnel</vt:lpstr>
      <vt:lpstr>Consultants - Contractors</vt:lpstr>
      <vt:lpstr>Supplies</vt:lpstr>
      <vt:lpstr>Travel</vt:lpstr>
      <vt:lpstr>Stakeholder Engagement</vt:lpstr>
      <vt:lpstr>Indirect Costs</vt:lpstr>
      <vt:lpstr>Instructions!OLE_LINK1</vt:lpstr>
      <vt:lpstr>Instructions!OLE_LINK2</vt:lpstr>
      <vt:lpstr>Instructions!OLE_LINK3</vt:lpstr>
      <vt:lpstr>Instructions!OLE_LINK4</vt:lpstr>
    </vt:vector>
  </TitlesOfParts>
  <Company>Jefferson County Dept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004063-000</dc:creator>
  <cp:lastModifiedBy>Bridget Kerner</cp:lastModifiedBy>
  <cp:lastPrinted>2016-08-18T20:38:11Z</cp:lastPrinted>
  <dcterms:created xsi:type="dcterms:W3CDTF">2007-05-22T17:08:11Z</dcterms:created>
  <dcterms:modified xsi:type="dcterms:W3CDTF">2016-10-03T14:45:08Z</dcterms:modified>
</cp:coreProperties>
</file>